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597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'Лист2'!$A$1:$J$294</definedName>
  </definedNames>
  <calcPr fullCalcOnLoad="1"/>
</workbook>
</file>

<file path=xl/sharedStrings.xml><?xml version="1.0" encoding="utf-8"?>
<sst xmlns="http://schemas.openxmlformats.org/spreadsheetml/2006/main" count="1050" uniqueCount="568">
  <si>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</si>
  <si>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</si>
  <si>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</si>
  <si>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</si>
  <si>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</si>
  <si>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</si>
  <si>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</si>
  <si>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</si>
  <si>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</si>
  <si>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</si>
  <si>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</si>
  <si>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</si>
  <si>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</si>
  <si>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</si>
  <si>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</si>
  <si>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</si>
  <si>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</si>
  <si>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</si>
  <si>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</si>
  <si>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</si>
  <si>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</si>
  <si>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</si>
  <si>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</si>
  <si>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</si>
  <si>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</si>
  <si>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</si>
  <si>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</si>
  <si>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t>чел.</t>
  </si>
  <si>
    <t>всего по району</t>
  </si>
  <si>
    <t>на территории района</t>
  </si>
  <si>
    <t xml:space="preserve">работников  по району- всего: </t>
  </si>
  <si>
    <t>в среднем по району:</t>
  </si>
  <si>
    <t xml:space="preserve">   из них: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</si>
  <si>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</si>
  <si>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</si>
  <si>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</si>
  <si>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</si>
  <si>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</si>
  <si>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</si>
  <si>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</si>
  <si>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</si>
  <si>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</si>
  <si>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</si>
  <si>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</si>
  <si>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</si>
  <si>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</si>
  <si>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Прогноз показателей труда в целом по территории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</si>
  <si>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</si>
  <si>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</si>
  <si>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</si>
  <si>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</si>
  <si>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</si>
  <si>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</si>
  <si>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</si>
  <si>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</si>
  <si>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</si>
  <si>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</si>
  <si>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</si>
  <si>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</si>
  <si>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</si>
  <si>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</si>
  <si>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</si>
  <si>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</si>
  <si>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</si>
  <si>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</si>
  <si>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</si>
  <si>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</si>
  <si>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</si>
  <si>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</si>
  <si>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</si>
  <si>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</si>
  <si>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</si>
  <si>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</si>
  <si>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</si>
  <si>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</si>
  <si>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</si>
  <si>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</si>
  <si>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</si>
  <si>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</si>
  <si>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</si>
  <si>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</si>
  <si>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</si>
  <si>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</si>
  <si>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</si>
  <si>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</si>
  <si>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</si>
  <si>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</si>
  <si>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</si>
  <si>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</si>
  <si>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</si>
  <si>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</si>
  <si>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</si>
  <si>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</si>
  <si>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</si>
  <si>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</si>
  <si>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</si>
  <si>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</si>
  <si>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</si>
  <si>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</si>
  <si>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</si>
  <si>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</si>
  <si>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</si>
  <si>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</si>
  <si>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</si>
  <si>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</si>
  <si>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</si>
  <si>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</si>
  <si>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</si>
  <si>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</si>
  <si>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</si>
  <si>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</si>
  <si>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</si>
  <si>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</si>
  <si>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</si>
  <si>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</si>
  <si>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</si>
  <si>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</si>
  <si>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</si>
  <si>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</si>
  <si>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</si>
  <si>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</si>
  <si>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</si>
  <si>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</si>
  <si>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</si>
  <si>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</si>
  <si>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</si>
  <si>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</si>
  <si>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</si>
  <si>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</si>
  <si>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</si>
  <si>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</si>
  <si>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</si>
  <si>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</si>
  <si>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</si>
  <si>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</si>
  <si>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</si>
  <si>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</si>
  <si>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</si>
  <si>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</si>
  <si>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</si>
  <si>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</si>
  <si>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</si>
  <si>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</si>
  <si>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</si>
  <si>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</si>
  <si>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</si>
  <si>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</si>
  <si>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</si>
  <si>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</si>
  <si>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</si>
  <si>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</si>
  <si>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</si>
  <si>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</si>
  <si>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</si>
  <si>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</si>
  <si>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</si>
  <si>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</si>
  <si>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</si>
  <si>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</si>
  <si>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</si>
  <si>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</si>
  <si>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</si>
  <si>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</si>
  <si>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</si>
  <si>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</si>
  <si>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</si>
  <si>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</si>
  <si>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</si>
  <si>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</si>
  <si>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</si>
  <si>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</si>
  <si>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</si>
  <si>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</si>
  <si>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</si>
  <si>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</si>
  <si>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</si>
  <si>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</si>
  <si>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</si>
  <si>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</si>
  <si>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</si>
  <si>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</si>
  <si>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</si>
  <si>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</si>
  <si>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</si>
  <si>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</si>
  <si>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</si>
  <si>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</si>
  <si>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</si>
  <si>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</si>
  <si>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</si>
  <si>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</si>
  <si>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</si>
  <si>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</si>
  <si>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</si>
  <si>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</si>
  <si>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</si>
  <si>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</si>
  <si>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</si>
  <si>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</si>
  <si>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</si>
  <si>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</si>
  <si>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</si>
  <si>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</si>
  <si>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</si>
  <si>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</si>
  <si>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</si>
  <si>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</si>
  <si>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</si>
  <si>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</si>
  <si>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</si>
  <si>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</si>
  <si>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</si>
  <si>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</si>
  <si>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</si>
  <si>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</si>
  <si>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</si>
  <si>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</si>
  <si>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</si>
  <si>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</si>
  <si>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</si>
  <si>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</si>
  <si>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</si>
  <si>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</si>
  <si>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</si>
  <si>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</si>
  <si>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</si>
  <si>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</si>
  <si>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</si>
  <si>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</si>
  <si>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</si>
  <si>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</si>
  <si>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</si>
  <si>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</si>
  <si>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</si>
  <si>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</si>
  <si>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</si>
  <si>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</si>
  <si>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</si>
  <si>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</si>
  <si>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</si>
  <si>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</si>
  <si>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</si>
  <si>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</si>
  <si>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</si>
  <si>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</si>
  <si>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</si>
  <si>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</si>
  <si>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</si>
  <si>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</si>
  <si>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</si>
  <si>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</si>
  <si>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</si>
  <si>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</si>
  <si>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</si>
  <si>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</si>
  <si>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</si>
  <si>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</si>
  <si>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</si>
  <si>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</si>
  <si>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</si>
  <si>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</si>
  <si>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</si>
  <si>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</si>
  <si>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</si>
  <si>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</si>
  <si>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</si>
  <si>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</si>
  <si>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</si>
  <si>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</si>
  <si>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</si>
  <si>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</si>
  <si>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</si>
  <si>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</si>
  <si>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</si>
  <si>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</si>
  <si>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</si>
  <si>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</si>
  <si>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</si>
  <si>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</si>
  <si>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</si>
  <si>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</si>
  <si>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</si>
  <si>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</si>
  <si>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</si>
  <si>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</si>
  <si>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</si>
  <si>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</si>
  <si>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</si>
  <si>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</si>
  <si>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</si>
  <si>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</si>
  <si>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</si>
  <si>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</si>
  <si>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</si>
  <si>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</si>
  <si>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</si>
  <si>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</si>
  <si>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</si>
  <si>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</si>
  <si>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</si>
  <si>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</si>
  <si>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</si>
  <si>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</si>
  <si>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</si>
  <si>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</si>
  <si>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</si>
  <si>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</si>
  <si>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</si>
  <si>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</si>
  <si>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</si>
  <si>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</si>
  <si>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</si>
  <si>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</si>
  <si>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</si>
  <si>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</si>
  <si>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</si>
  <si>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</si>
  <si>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</si>
  <si>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</si>
  <si>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</si>
  <si>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</si>
  <si>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</si>
  <si>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</si>
  <si>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</si>
  <si>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</si>
  <si>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</si>
  <si>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</si>
  <si>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</si>
  <si>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</si>
  <si>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</si>
  <si>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</si>
  <si>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</si>
  <si>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</si>
  <si>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</si>
  <si>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</si>
  <si>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</si>
  <si>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</si>
  <si>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</si>
  <si>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</si>
  <si>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</si>
  <si>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</si>
  <si>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</si>
  <si>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</si>
  <si>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</si>
  <si>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</si>
  <si>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</si>
  <si>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</si>
  <si>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</si>
  <si>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</si>
  <si>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</si>
  <si>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</si>
  <si>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</si>
  <si>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</si>
  <si>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</si>
  <si>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</si>
  <si>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</si>
  <si>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</si>
  <si>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</si>
  <si>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</si>
  <si>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</si>
  <si>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</si>
  <si>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</si>
  <si>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</si>
  <si>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</si>
  <si>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</si>
  <si>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</si>
  <si>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</si>
  <si>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</si>
  <si>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</si>
  <si>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</si>
  <si>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</si>
  <si>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</si>
  <si>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</si>
  <si>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</si>
  <si>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</si>
  <si>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</si>
  <si>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</si>
  <si>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</si>
  <si>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</si>
  <si>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</si>
  <si>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</si>
  <si>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</si>
  <si>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</si>
  <si>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</si>
  <si>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</si>
  <si>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</si>
  <si>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</si>
  <si>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</si>
  <si>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</si>
  <si>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</si>
  <si>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</si>
  <si>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</si>
  <si>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</si>
  <si>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</si>
  <si>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</si>
  <si>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</si>
  <si>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</si>
  <si>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</si>
  <si>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</si>
  <si>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</si>
  <si>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</si>
  <si>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</si>
  <si>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</si>
  <si>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</si>
  <si>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</si>
  <si>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</si>
  <si>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</si>
  <si>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</si>
  <si>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</si>
  <si>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</si>
  <si>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</si>
  <si>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</si>
  <si>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</si>
  <si>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</si>
  <si>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</si>
  <si>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</si>
  <si>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</si>
  <si>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</si>
  <si>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</si>
  <si>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</si>
  <si>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</si>
  <si>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</si>
  <si>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</si>
  <si>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</si>
  <si>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</si>
  <si>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</si>
  <si>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</si>
  <si>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</si>
  <si>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</si>
  <si>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</si>
  <si>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</si>
  <si>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</si>
  <si>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</si>
  <si>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</si>
  <si>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</si>
  <si>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</si>
  <si>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</si>
  <si>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</si>
  <si>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</si>
  <si>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</si>
  <si>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</si>
  <si>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</si>
  <si>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</si>
  <si>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</si>
  <si>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</si>
  <si>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</si>
  <si>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</si>
  <si>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</si>
  <si>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</si>
  <si>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</si>
  <si>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</si>
  <si>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</si>
  <si>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</si>
  <si>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</si>
  <si>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</si>
  <si>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</si>
  <si>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</si>
  <si>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</si>
  <si>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</si>
  <si>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</si>
  <si>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</si>
  <si>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</si>
  <si>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</si>
  <si>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</si>
  <si>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</si>
  <si>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</si>
  <si>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</si>
  <si>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</si>
  <si>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</si>
  <si>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</si>
  <si>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</si>
  <si>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</si>
  <si>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</si>
  <si>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</si>
  <si>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</si>
  <si>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</si>
  <si>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</si>
  <si>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</si>
  <si>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2016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</si>
  <si>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</si>
  <si>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</si>
  <si>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</si>
  <si>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</si>
  <si>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</si>
  <si>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</si>
  <si>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</si>
  <si>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</si>
  <si>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</si>
  <si>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</si>
  <si>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</si>
  <si>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</si>
  <si>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</si>
  <si>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</si>
  <si>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</si>
  <si>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</si>
  <si>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</si>
  <si>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</si>
  <si>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</si>
  <si>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</si>
  <si>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</si>
  <si>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</si>
  <si>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</si>
  <si>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</si>
  <si>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</si>
  <si>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</si>
  <si>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</si>
  <si>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</si>
  <si>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</si>
  <si>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</si>
  <si>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</si>
  <si>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в т.ч. по каждому поселению в алфавитном порядке…</t>
  </si>
  <si>
    <t>2019 г.</t>
  </si>
  <si>
    <t>2020 г.</t>
  </si>
  <si>
    <t xml:space="preserve">          из них растениеводство и животноводство, охота и предоставление соответствующих услуг в этих областях</t>
  </si>
  <si>
    <t xml:space="preserve">         рыболовство,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</si>
  <si>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</si>
  <si>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</si>
  <si>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</si>
  <si>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</si>
  <si>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
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</si>
  <si>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</si>
  <si>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</si>
  <si>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
сопутствующие дополнительные услуги</t>
  </si>
  <si>
    <t>деятельность профессиональная, научная и техническая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</si>
  <si>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</si>
  <si>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</si>
  <si>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
социальных услуг</t>
  </si>
  <si>
    <t>деятельность в области культуры, спорта, организации досуга и развлечений</t>
  </si>
  <si>
    <t>добыча полезных ископаемых</t>
  </si>
  <si>
    <t>обрабатывающие производства</t>
  </si>
  <si>
    <t>строительство</t>
  </si>
  <si>
    <t>деятельность в области информации и связи</t>
  </si>
  <si>
    <t>сельское, лесное хозяйство, охота, 
рыболовство и рыбоводство</t>
  </si>
  <si>
    <t xml:space="preserve">          торговля оптовая, кроме оптовой торговли автотранспортными средствами и мотоциклами</t>
  </si>
  <si>
    <t xml:space="preserve">          торговля розничная, кроме торговли автотранспортными средствами и мотоциклами</t>
  </si>
  <si>
    <t>2021 г.</t>
  </si>
  <si>
    <t>деятельность в области здравоохранения и социальных услуг</t>
  </si>
  <si>
    <t xml:space="preserve">     в том числе:</t>
  </si>
  <si>
    <t>ЗАО "ЦСМЗ"</t>
  </si>
  <si>
    <t>ОАО "Цимлянские вина"</t>
  </si>
  <si>
    <t xml:space="preserve">     в том числе: </t>
  </si>
  <si>
    <t>Перечень предприятий, оказывающих существенное влияние на формирование ВРП</t>
  </si>
  <si>
    <t>ИНН</t>
  </si>
  <si>
    <t>Название</t>
  </si>
  <si>
    <t>Адрес</t>
  </si>
  <si>
    <t>Телефон</t>
  </si>
  <si>
    <t>6137000266</t>
  </si>
  <si>
    <t>АО ИМ.ЛЕНИНА</t>
  </si>
  <si>
    <t>347304, РОСТОВСКАЯ ОБЛ, ЦИМЛЯНСКИЙ Р-Н, КРАСНОЯРСКАЯ СТ-ЦА, ПОБЕДЫ УЛ, ДОМ 108</t>
  </si>
  <si>
    <t>(86391) 58650</t>
  </si>
  <si>
    <t>6137007198</t>
  </si>
  <si>
    <t>ООО "ЦИМЛЯНСКОЕ"</t>
  </si>
  <si>
    <t>347311, РОСТОВСКАЯ ОБЛАСТЬ, РАЙОН ЦИМЛЯНСКИЙ, ХУТОР ЛОЗНОЙ, УЛИЦА МИРА, 66</t>
  </si>
  <si>
    <t>Калининское с\п</t>
  </si>
  <si>
    <t>Красноярское с\п</t>
  </si>
  <si>
    <t>Лозновское с\п</t>
  </si>
  <si>
    <t>Маркинское с\п</t>
  </si>
  <si>
    <t>Новоцимлянское с\п</t>
  </si>
  <si>
    <t>Саркеловское с\п</t>
  </si>
  <si>
    <t>Цимлянское г\п</t>
  </si>
  <si>
    <t>1.Калининское с\п</t>
  </si>
  <si>
    <t>2.Красноярское с\п</t>
  </si>
  <si>
    <t>3.Лозновское с\п</t>
  </si>
  <si>
    <t>4.Маркинское с\п</t>
  </si>
  <si>
    <t>5.Новоцимлянское с\п</t>
  </si>
  <si>
    <t>6.Саркеловское с\п</t>
  </si>
  <si>
    <t>7.Цимлянское г\п</t>
  </si>
  <si>
    <t>в т.ч. по каждому поселению в афавитном порядке…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</si>
</sst>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6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5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5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2" fontId="0" fillId="0" borderId="24" xfId="0" applyNumberFormat="1" applyBorder="1" applyAlignment="1">
      <alignment/>
    </xf>
    <xf numFmtId="0" fontId="0" fillId="0" borderId="19" xfId="0" applyBorder="1" applyAlignment="1">
      <alignment/>
    </xf>
    <xf numFmtId="0" fontId="8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8" fillId="0" borderId="26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4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44" fillId="0" borderId="11" xfId="53" applyBorder="1">
      <alignment/>
      <protection/>
    </xf>
    <xf numFmtId="0" fontId="44" fillId="0" borderId="22" xfId="53" applyBorder="1">
      <alignment/>
      <protection/>
    </xf>
    <xf numFmtId="0" fontId="1" fillId="0" borderId="22" xfId="53" applyFont="1" applyFill="1" applyBorder="1" applyAlignment="1">
      <alignment horizontal="center"/>
      <protection/>
    </xf>
    <xf numFmtId="0" fontId="1" fillId="0" borderId="24" xfId="53" applyFont="1" applyFill="1" applyBorder="1" applyAlignment="1">
      <alignment horizontal="center"/>
      <protection/>
    </xf>
    <xf numFmtId="177" fontId="13" fillId="0" borderId="0" xfId="53" applyNumberFormat="1" applyFont="1" applyBorder="1">
      <alignment/>
      <protection/>
    </xf>
    <xf numFmtId="177" fontId="17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>
      <alignment/>
      <protection/>
    </xf>
    <xf numFmtId="177" fontId="20" fillId="0" borderId="18" xfId="53" applyNumberFormat="1" applyFont="1" applyFill="1" applyBorder="1">
      <alignment/>
      <protection/>
    </xf>
    <xf numFmtId="177" fontId="44" fillId="0" borderId="18" xfId="53" applyNumberFormat="1" applyFill="1" applyBorder="1">
      <alignment/>
      <protection/>
    </xf>
    <xf numFmtId="177" fontId="1" fillId="0" borderId="18" xfId="53" applyNumberFormat="1" applyFont="1" applyFill="1" applyBorder="1" applyAlignment="1">
      <alignment wrapText="1"/>
      <protection/>
    </xf>
    <xf numFmtId="177" fontId="2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 applyAlignment="1">
      <alignment/>
      <protection/>
    </xf>
    <xf numFmtId="177" fontId="0" fillId="0" borderId="18" xfId="53" applyNumberFormat="1" applyFont="1" applyFill="1" applyBorder="1" applyAlignment="1">
      <alignment horizontal="left" vertical="top" wrapText="1"/>
      <protection/>
    </xf>
    <xf numFmtId="177" fontId="1" fillId="0" borderId="18" xfId="53" applyNumberFormat="1" applyFont="1" applyFill="1" applyBorder="1">
      <alignment/>
      <protection/>
    </xf>
    <xf numFmtId="177" fontId="44" fillId="0" borderId="0" xfId="53" applyNumberFormat="1" applyFill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8" fillId="0" borderId="18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35" borderId="18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top"/>
    </xf>
    <xf numFmtId="1" fontId="24" fillId="35" borderId="18" xfId="0" applyNumberFormat="1" applyFont="1" applyFill="1" applyBorder="1" applyAlignment="1">
      <alignment horizontal="center" vertical="top"/>
    </xf>
    <xf numFmtId="0" fontId="1" fillId="0" borderId="28" xfId="0" applyFont="1" applyBorder="1" applyAlignment="1">
      <alignment wrapText="1"/>
    </xf>
    <xf numFmtId="0" fontId="5" fillId="0" borderId="29" xfId="0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1" fillId="35" borderId="17" xfId="0" applyFont="1" applyFill="1" applyBorder="1" applyAlignment="1">
      <alignment wrapText="1"/>
    </xf>
    <xf numFmtId="0" fontId="5" fillId="35" borderId="13" xfId="0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 horizontal="right"/>
    </xf>
    <xf numFmtId="2" fontId="0" fillId="35" borderId="17" xfId="0" applyNumberFormat="1" applyFont="1" applyFill="1" applyBorder="1" applyAlignment="1">
      <alignment horizontal="right"/>
    </xf>
    <xf numFmtId="0" fontId="5" fillId="35" borderId="17" xfId="0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right"/>
    </xf>
    <xf numFmtId="2" fontId="0" fillId="35" borderId="22" xfId="0" applyNumberFormat="1" applyFont="1" applyFill="1" applyBorder="1" applyAlignment="1">
      <alignment horizontal="right"/>
    </xf>
    <xf numFmtId="0" fontId="1" fillId="35" borderId="17" xfId="0" applyFont="1" applyFill="1" applyBorder="1" applyAlignment="1">
      <alignment wrapText="1"/>
    </xf>
    <xf numFmtId="0" fontId="1" fillId="35" borderId="13" xfId="0" applyFont="1" applyFill="1" applyBorder="1" applyAlignment="1">
      <alignment/>
    </xf>
    <xf numFmtId="2" fontId="0" fillId="35" borderId="14" xfId="0" applyNumberFormat="1" applyFont="1" applyFill="1" applyBorder="1" applyAlignment="1">
      <alignment horizontal="right"/>
    </xf>
    <xf numFmtId="2" fontId="0" fillId="35" borderId="17" xfId="0" applyNumberFormat="1" applyFont="1" applyFill="1" applyBorder="1" applyAlignment="1">
      <alignment horizontal="right"/>
    </xf>
    <xf numFmtId="2" fontId="0" fillId="35" borderId="24" xfId="0" applyNumberFormat="1" applyFont="1" applyFill="1" applyBorder="1" applyAlignment="1">
      <alignment horizontal="right"/>
    </xf>
    <xf numFmtId="2" fontId="0" fillId="35" borderId="13" xfId="0" applyNumberFormat="1" applyFont="1" applyFill="1" applyBorder="1" applyAlignment="1">
      <alignment horizontal="right"/>
    </xf>
    <xf numFmtId="0" fontId="1" fillId="35" borderId="17" xfId="0" applyFont="1" applyFill="1" applyBorder="1" applyAlignment="1">
      <alignment/>
    </xf>
    <xf numFmtId="2" fontId="0" fillId="35" borderId="14" xfId="0" applyNumberFormat="1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0" fontId="4" fillId="22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wrapText="1"/>
    </xf>
    <xf numFmtId="0" fontId="4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2" fontId="5" fillId="35" borderId="12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4" fillId="22" borderId="10" xfId="0" applyFont="1" applyFill="1" applyBorder="1" applyAlignment="1">
      <alignment horizontal="center"/>
    </xf>
    <xf numFmtId="2" fontId="0" fillId="22" borderId="10" xfId="0" applyNumberFormat="1" applyFont="1" applyFill="1" applyBorder="1" applyAlignment="1">
      <alignment/>
    </xf>
    <xf numFmtId="0" fontId="1" fillId="22" borderId="13" xfId="0" applyFont="1" applyFill="1" applyBorder="1" applyAlignment="1">
      <alignment/>
    </xf>
    <xf numFmtId="2" fontId="1" fillId="22" borderId="20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 horizontal="center"/>
    </xf>
    <xf numFmtId="2" fontId="0" fillId="35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35" borderId="0" xfId="0" applyNumberFormat="1" applyFont="1" applyFill="1" applyAlignment="1">
      <alignment/>
    </xf>
    <xf numFmtId="0" fontId="1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 horizontal="right"/>
    </xf>
    <xf numFmtId="2" fontId="0" fillId="35" borderId="0" xfId="0" applyNumberFormat="1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/>
    </xf>
    <xf numFmtId="0" fontId="0" fillId="22" borderId="0" xfId="0" applyFont="1" applyFill="1" applyBorder="1" applyAlignment="1">
      <alignment/>
    </xf>
    <xf numFmtId="2" fontId="0" fillId="22" borderId="0" xfId="0" applyNumberFormat="1" applyFont="1" applyFill="1" applyBorder="1" applyAlignment="1">
      <alignment/>
    </xf>
    <xf numFmtId="0" fontId="2" fillId="22" borderId="0" xfId="0" applyFont="1" applyFill="1" applyBorder="1" applyAlignment="1">
      <alignment/>
    </xf>
    <xf numFmtId="2" fontId="5" fillId="22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" fontId="1" fillId="22" borderId="0" xfId="0" applyNumberFormat="1" applyFont="1" applyFill="1" applyBorder="1" applyAlignment="1">
      <alignment/>
    </xf>
    <xf numFmtId="2" fontId="1" fillId="35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2" fontId="0" fillId="0" borderId="17" xfId="0" applyNumberFormat="1" applyBorder="1" applyAlignment="1">
      <alignment/>
    </xf>
    <xf numFmtId="172" fontId="0" fillId="0" borderId="19" xfId="0" applyNumberFormat="1" applyFill="1" applyBorder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1" fillId="35" borderId="0" xfId="0" applyFont="1" applyFill="1" applyBorder="1" applyAlignment="1">
      <alignment horizontal="left" vertical="top"/>
    </xf>
    <xf numFmtId="0" fontId="15" fillId="35" borderId="31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1" fontId="24" fillId="35" borderId="31" xfId="0" applyNumberFormat="1" applyFont="1" applyFill="1" applyBorder="1" applyAlignment="1">
      <alignment horizontal="center" vertical="top"/>
    </xf>
    <xf numFmtId="1" fontId="24" fillId="35" borderId="32" xfId="0" applyNumberFormat="1" applyFont="1" applyFill="1" applyBorder="1" applyAlignment="1">
      <alignment horizontal="center" vertical="top"/>
    </xf>
    <xf numFmtId="1" fontId="24" fillId="35" borderId="33" xfId="0" applyNumberFormat="1" applyFont="1" applyFill="1" applyBorder="1" applyAlignment="1">
      <alignment horizontal="center" vertical="top"/>
    </xf>
    <xf numFmtId="1" fontId="24" fillId="35" borderId="26" xfId="0" applyNumberFormat="1" applyFont="1" applyFill="1" applyBorder="1" applyAlignment="1">
      <alignment horizontal="center" wrapText="1"/>
    </xf>
    <xf numFmtId="0" fontId="24" fillId="35" borderId="34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2" fontId="24" fillId="35" borderId="31" xfId="0" applyNumberFormat="1" applyFont="1" applyFill="1" applyBorder="1" applyAlignment="1">
      <alignment horizontal="center" vertical="center" wrapText="1"/>
    </xf>
    <xf numFmtId="2" fontId="24" fillId="35" borderId="32" xfId="0" applyNumberFormat="1" applyFont="1" applyFill="1" applyBorder="1" applyAlignment="1">
      <alignment horizontal="center" vertical="center" wrapText="1"/>
    </xf>
    <xf numFmtId="2" fontId="24" fillId="35" borderId="33" xfId="0" applyNumberFormat="1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172" fontId="0" fillId="34" borderId="13" xfId="0" applyNumberForma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4"/>
  <sheetViews>
    <sheetView tabSelected="1" view="pageBreakPreview" zoomScale="130" zoomScaleNormal="75" zoomScaleSheetLayoutView="130" zoomScalePageLayoutView="0" workbookViewId="0" topLeftCell="A110">
      <selection activeCell="G285" sqref="G285"/>
    </sheetView>
  </sheetViews>
  <sheetFormatPr defaultColWidth="9.00390625" defaultRowHeight="12.75"/>
  <cols>
    <col min="1" max="1" width="34.625" style="0" customWidth="1"/>
    <col min="2" max="2" width="8.75390625" style="0" customWidth="1"/>
    <col min="3" max="3" width="11.25390625" style="0" customWidth="1"/>
    <col min="4" max="4" width="10.00390625" style="0" customWidth="1"/>
    <col min="5" max="5" width="10.875" style="0" customWidth="1"/>
    <col min="6" max="6" width="10.75390625" style="0" customWidth="1"/>
    <col min="7" max="7" width="10.875" style="0" customWidth="1"/>
    <col min="8" max="8" width="10.625" style="0" customWidth="1"/>
    <col min="9" max="9" width="10.75390625" style="0" customWidth="1"/>
    <col min="10" max="10" width="10.375" style="0" customWidth="1"/>
    <col min="11" max="12" width="7.75390625" style="0" customWidth="1"/>
  </cols>
  <sheetData>
    <row r="1" spans="1:11" ht="18">
      <c r="A1" s="255" t="s">
        <v>487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8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">
      <c r="A3" s="93"/>
      <c r="B3" s="94"/>
      <c r="C3" s="94"/>
      <c r="D3" s="94"/>
      <c r="E3" s="94"/>
      <c r="F3" s="94"/>
      <c r="G3" s="94"/>
      <c r="H3" s="94"/>
      <c r="I3" s="107" t="s">
        <v>42</v>
      </c>
      <c r="J3" s="94"/>
      <c r="K3" s="94"/>
    </row>
    <row r="4" spans="2:7" ht="19.5" customHeight="1">
      <c r="B4" s="254" t="s">
        <v>46</v>
      </c>
      <c r="C4" s="254"/>
      <c r="D4" s="254"/>
      <c r="E4" s="254"/>
      <c r="F4" s="254"/>
      <c r="G4" s="254"/>
    </row>
    <row r="5" ht="13.5" thickBot="1"/>
    <row r="6" spans="1:10" ht="13.5" thickBot="1">
      <c r="A6" s="1"/>
      <c r="B6" s="7" t="s">
        <v>14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1</v>
      </c>
      <c r="H6" s="8"/>
      <c r="I6" s="9" t="s">
        <v>5</v>
      </c>
      <c r="J6" s="10"/>
    </row>
    <row r="7" spans="1:10" ht="12.75">
      <c r="A7" s="3" t="s">
        <v>2</v>
      </c>
      <c r="B7" s="3" t="s">
        <v>12</v>
      </c>
      <c r="C7" s="3" t="s">
        <v>478</v>
      </c>
      <c r="D7" s="83" t="s">
        <v>54</v>
      </c>
      <c r="E7" s="3" t="s">
        <v>479</v>
      </c>
      <c r="F7" s="83" t="s">
        <v>54</v>
      </c>
      <c r="G7" s="3" t="s">
        <v>488</v>
      </c>
      <c r="H7" s="3" t="s">
        <v>511</v>
      </c>
      <c r="I7" s="3" t="s">
        <v>512</v>
      </c>
      <c r="J7" s="3" t="s">
        <v>535</v>
      </c>
    </row>
    <row r="8" spans="1:10" ht="13.5" thickBot="1">
      <c r="A8" s="4"/>
      <c r="B8" s="4" t="s">
        <v>13</v>
      </c>
      <c r="C8" s="85" t="s">
        <v>17</v>
      </c>
      <c r="D8" s="85" t="s">
        <v>479</v>
      </c>
      <c r="E8" s="85" t="s">
        <v>17</v>
      </c>
      <c r="F8" s="85" t="s">
        <v>488</v>
      </c>
      <c r="G8" s="87"/>
      <c r="H8" s="88"/>
      <c r="I8" s="6"/>
      <c r="J8" s="6"/>
    </row>
    <row r="9" spans="1:10" ht="12.75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ht="12.75">
      <c r="A10" s="61" t="s">
        <v>4</v>
      </c>
      <c r="B10" s="62" t="s">
        <v>27</v>
      </c>
      <c r="C10" s="56">
        <f aca="true" t="shared" si="0" ref="C10:J10">C12+C18+C20+C22+C24+C26+C28+C35+C37+C39+C41+C43+C45+C47+C49+C51+C53+C55</f>
        <v>6904</v>
      </c>
      <c r="D10" s="56">
        <f t="shared" si="0"/>
        <v>7125</v>
      </c>
      <c r="E10" s="56">
        <f t="shared" si="0"/>
        <v>6941</v>
      </c>
      <c r="F10" s="56">
        <f t="shared" si="0"/>
        <v>7404</v>
      </c>
      <c r="G10" s="56">
        <f t="shared" si="0"/>
        <v>6806</v>
      </c>
      <c r="H10" s="56">
        <f t="shared" si="0"/>
        <v>6806</v>
      </c>
      <c r="I10" s="56">
        <f t="shared" si="0"/>
        <v>6806</v>
      </c>
      <c r="J10" s="56">
        <f t="shared" si="0"/>
        <v>6806</v>
      </c>
    </row>
    <row r="11" spans="1:10" ht="15.75" customHeight="1">
      <c r="A11" s="169" t="s">
        <v>16</v>
      </c>
      <c r="B11" s="168" t="s">
        <v>15</v>
      </c>
      <c r="C11" s="56"/>
      <c r="D11" s="56"/>
      <c r="E11" s="56">
        <f>E10/C10*100</f>
        <v>100.53592120509849</v>
      </c>
      <c r="F11" s="56">
        <f>F10/D10*100</f>
        <v>103.9157894736842</v>
      </c>
      <c r="G11" s="56">
        <f>G10/E10*100</f>
        <v>98.05503529750756</v>
      </c>
      <c r="H11" s="56">
        <f>H10/G10*100</f>
        <v>100</v>
      </c>
      <c r="I11" s="56">
        <f>I10/H10*100</f>
        <v>100</v>
      </c>
      <c r="J11" s="56">
        <f>J10/I10*100</f>
        <v>100</v>
      </c>
    </row>
    <row r="12" spans="1:10" ht="24">
      <c r="A12" s="63" t="s">
        <v>532</v>
      </c>
      <c r="B12" s="177" t="s">
        <v>27</v>
      </c>
      <c r="C12" s="56">
        <v>1314</v>
      </c>
      <c r="D12" s="56">
        <v>1513</v>
      </c>
      <c r="E12" s="56">
        <v>1395</v>
      </c>
      <c r="F12" s="56">
        <v>1650</v>
      </c>
      <c r="G12" s="56">
        <v>1395</v>
      </c>
      <c r="H12" s="56">
        <v>1395</v>
      </c>
      <c r="I12" s="56">
        <v>1395</v>
      </c>
      <c r="J12" s="56">
        <v>1395</v>
      </c>
    </row>
    <row r="13" spans="1:10" ht="12.75">
      <c r="A13" s="176" t="s">
        <v>16</v>
      </c>
      <c r="B13" s="177" t="s">
        <v>15</v>
      </c>
      <c r="C13" s="56"/>
      <c r="D13" s="56"/>
      <c r="E13" s="178">
        <f>E12/C12*100</f>
        <v>106.16438356164383</v>
      </c>
      <c r="F13" s="178">
        <f>F12/D12*100</f>
        <v>109.05485789821547</v>
      </c>
      <c r="G13" s="178">
        <f>G12/E12*100</f>
        <v>100</v>
      </c>
      <c r="H13" s="178">
        <f>H12/G12*100</f>
        <v>100</v>
      </c>
      <c r="I13" s="178">
        <f>I12/H12*100</f>
        <v>100</v>
      </c>
      <c r="J13" s="178">
        <f>J12/I12*100</f>
        <v>100</v>
      </c>
    </row>
    <row r="14" spans="1:10" ht="39.75" customHeight="1">
      <c r="A14" s="63" t="s">
        <v>513</v>
      </c>
      <c r="B14" s="58" t="s">
        <v>27</v>
      </c>
      <c r="C14" s="28">
        <v>1269</v>
      </c>
      <c r="D14" s="28">
        <v>1313</v>
      </c>
      <c r="E14" s="28">
        <v>1350</v>
      </c>
      <c r="F14" s="28">
        <v>1479</v>
      </c>
      <c r="G14" s="28">
        <v>1350</v>
      </c>
      <c r="H14" s="28">
        <v>1350</v>
      </c>
      <c r="I14" s="28">
        <v>1350</v>
      </c>
      <c r="J14" s="28"/>
    </row>
    <row r="15" spans="1:10" ht="39.75" customHeight="1">
      <c r="A15" s="176" t="s">
        <v>16</v>
      </c>
      <c r="B15" s="177" t="s">
        <v>15</v>
      </c>
      <c r="C15" s="28"/>
      <c r="D15" s="28"/>
      <c r="E15" s="178">
        <f>E14/C14*100</f>
        <v>106.38297872340425</v>
      </c>
      <c r="F15" s="178">
        <f>F14/D14*100</f>
        <v>112.64280274181264</v>
      </c>
      <c r="G15" s="178">
        <f>G14/E14*100</f>
        <v>100</v>
      </c>
      <c r="H15" s="178">
        <f>H14/G14*100</f>
        <v>100</v>
      </c>
      <c r="I15" s="178">
        <f>I14/H14*100</f>
        <v>100</v>
      </c>
      <c r="J15" s="178">
        <f>J14/I14*100</f>
        <v>0</v>
      </c>
    </row>
    <row r="16" spans="1:11" ht="12.75">
      <c r="A16" s="63" t="s">
        <v>514</v>
      </c>
      <c r="B16" s="58" t="s">
        <v>27</v>
      </c>
      <c r="C16" s="28">
        <v>45</v>
      </c>
      <c r="D16" s="28">
        <v>50</v>
      </c>
      <c r="E16" s="28">
        <v>45</v>
      </c>
      <c r="F16" s="28">
        <v>60</v>
      </c>
      <c r="G16" s="28">
        <v>45</v>
      </c>
      <c r="H16" s="28">
        <v>45</v>
      </c>
      <c r="I16" s="28">
        <v>45</v>
      </c>
      <c r="J16" s="28">
        <v>45</v>
      </c>
      <c r="K16" s="5"/>
    </row>
    <row r="17" spans="1:11" ht="12.75">
      <c r="A17" s="176" t="s">
        <v>16</v>
      </c>
      <c r="B17" s="177" t="s">
        <v>15</v>
      </c>
      <c r="C17" s="28"/>
      <c r="D17" s="28"/>
      <c r="E17" s="178">
        <f>E16/C16*100</f>
        <v>100</v>
      </c>
      <c r="F17" s="178">
        <f>F16/D16*100</f>
        <v>120</v>
      </c>
      <c r="G17" s="178">
        <f>G16/E16*100</f>
        <v>100</v>
      </c>
      <c r="H17" s="178">
        <f>H16/G16*100</f>
        <v>100</v>
      </c>
      <c r="I17" s="178">
        <f>I16/H16*100</f>
        <v>100</v>
      </c>
      <c r="J17" s="178">
        <f>J16/I16*100</f>
        <v>100</v>
      </c>
      <c r="K17" s="5"/>
    </row>
    <row r="18" spans="1:11" ht="12.75">
      <c r="A18" s="63" t="s">
        <v>528</v>
      </c>
      <c r="B18" s="58" t="s">
        <v>27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5"/>
    </row>
    <row r="19" spans="1:11" ht="12.75">
      <c r="A19" s="176" t="s">
        <v>16</v>
      </c>
      <c r="B19" s="177" t="s">
        <v>15</v>
      </c>
      <c r="C19" s="28"/>
      <c r="D19" s="28"/>
      <c r="E19" s="178" t="e">
        <f>E18/C18*100</f>
        <v>#DIV/0!</v>
      </c>
      <c r="F19" s="178" t="e">
        <f>F18/D18*100</f>
        <v>#DIV/0!</v>
      </c>
      <c r="G19" s="178" t="e">
        <f>G18/E18*100</f>
        <v>#DIV/0!</v>
      </c>
      <c r="H19" s="178" t="e">
        <f>H18/G18*100</f>
        <v>#DIV/0!</v>
      </c>
      <c r="I19" s="178" t="e">
        <f>I18/H18*100</f>
        <v>#DIV/0!</v>
      </c>
      <c r="J19" s="178" t="e">
        <f>J18/I18*100</f>
        <v>#DIV/0!</v>
      </c>
      <c r="K19" s="5"/>
    </row>
    <row r="20" spans="1:11" ht="12.75">
      <c r="A20" s="63" t="s">
        <v>529</v>
      </c>
      <c r="B20" s="58" t="s">
        <v>27</v>
      </c>
      <c r="C20" s="28">
        <v>635</v>
      </c>
      <c r="D20" s="28">
        <v>591</v>
      </c>
      <c r="E20" s="28">
        <v>591</v>
      </c>
      <c r="F20" s="28">
        <v>575</v>
      </c>
      <c r="G20" s="28">
        <v>456</v>
      </c>
      <c r="H20" s="28">
        <v>456</v>
      </c>
      <c r="I20" s="28">
        <v>456</v>
      </c>
      <c r="J20" s="28">
        <v>456</v>
      </c>
      <c r="K20" s="5"/>
    </row>
    <row r="21" spans="1:11" ht="12.75">
      <c r="A21" s="176" t="s">
        <v>16</v>
      </c>
      <c r="B21" s="177" t="s">
        <v>15</v>
      </c>
      <c r="C21" s="28"/>
      <c r="D21" s="28"/>
      <c r="E21" s="178">
        <f>E20/C20*100</f>
        <v>93.07086614173228</v>
      </c>
      <c r="F21" s="178">
        <f>F20/D20*100</f>
        <v>97.29272419627749</v>
      </c>
      <c r="G21" s="178">
        <f>G20/E20*100</f>
        <v>77.15736040609137</v>
      </c>
      <c r="H21" s="178">
        <f>H20/G20*100</f>
        <v>100</v>
      </c>
      <c r="I21" s="178">
        <f>I20/H20*100</f>
        <v>100</v>
      </c>
      <c r="J21" s="178">
        <f>J20/I20*100</f>
        <v>100</v>
      </c>
      <c r="K21" s="5"/>
    </row>
    <row r="22" spans="1:11" ht="36">
      <c r="A22" s="63" t="s">
        <v>515</v>
      </c>
      <c r="B22" s="58" t="s">
        <v>27</v>
      </c>
      <c r="C22" s="28">
        <v>1230</v>
      </c>
      <c r="D22" s="28">
        <v>1300</v>
      </c>
      <c r="E22" s="28">
        <v>1230</v>
      </c>
      <c r="F22" s="28">
        <v>1300</v>
      </c>
      <c r="G22" s="28">
        <v>1230</v>
      </c>
      <c r="H22" s="28">
        <v>1230</v>
      </c>
      <c r="I22" s="28">
        <v>1230</v>
      </c>
      <c r="J22" s="28">
        <v>1230</v>
      </c>
      <c r="K22" s="5"/>
    </row>
    <row r="23" spans="1:11" ht="12.75">
      <c r="A23" s="176" t="s">
        <v>16</v>
      </c>
      <c r="B23" s="177" t="s">
        <v>15</v>
      </c>
      <c r="C23" s="28"/>
      <c r="D23" s="28"/>
      <c r="E23" s="178">
        <f>E22/C22*100</f>
        <v>100</v>
      </c>
      <c r="F23" s="178">
        <f>F22/D22*100</f>
        <v>100</v>
      </c>
      <c r="G23" s="178">
        <f>G22/E22*100</f>
        <v>100</v>
      </c>
      <c r="H23" s="178">
        <f>H22/G22*100</f>
        <v>100</v>
      </c>
      <c r="I23" s="178">
        <f>I22/H22*100</f>
        <v>100</v>
      </c>
      <c r="J23" s="178">
        <f>J22/I22*100</f>
        <v>100</v>
      </c>
      <c r="K23" s="5"/>
    </row>
    <row r="24" spans="1:11" ht="48">
      <c r="A24" s="63" t="s">
        <v>516</v>
      </c>
      <c r="B24" s="58" t="s">
        <v>27</v>
      </c>
      <c r="C24" s="28">
        <v>92</v>
      </c>
      <c r="D24" s="28">
        <v>72</v>
      </c>
      <c r="E24" s="28">
        <v>92</v>
      </c>
      <c r="F24" s="28">
        <v>92</v>
      </c>
      <c r="G24" s="28">
        <v>92</v>
      </c>
      <c r="H24" s="28">
        <v>92</v>
      </c>
      <c r="I24" s="28">
        <v>92</v>
      </c>
      <c r="J24" s="28">
        <v>92</v>
      </c>
      <c r="K24" s="5"/>
    </row>
    <row r="25" spans="1:11" ht="12.75">
      <c r="A25" s="176" t="s">
        <v>16</v>
      </c>
      <c r="B25" s="177" t="s">
        <v>15</v>
      </c>
      <c r="C25" s="28"/>
      <c r="D25" s="28"/>
      <c r="E25" s="178">
        <f>E24/C24*100</f>
        <v>100</v>
      </c>
      <c r="F25" s="178">
        <f>F24/D24*100</f>
        <v>127.77777777777777</v>
      </c>
      <c r="G25" s="178">
        <f>G24/E24*100</f>
        <v>100</v>
      </c>
      <c r="H25" s="178">
        <f>H24/G24*100</f>
        <v>100</v>
      </c>
      <c r="I25" s="178">
        <f>I24/H24*100</f>
        <v>100</v>
      </c>
      <c r="J25" s="178">
        <f>J24/I24*100</f>
        <v>100</v>
      </c>
      <c r="K25" s="5"/>
    </row>
    <row r="26" spans="1:11" ht="12.75">
      <c r="A26" s="63" t="s">
        <v>530</v>
      </c>
      <c r="B26" s="58" t="s">
        <v>27</v>
      </c>
      <c r="C26" s="28">
        <v>65</v>
      </c>
      <c r="D26" s="28">
        <v>65</v>
      </c>
      <c r="E26" s="28">
        <v>65</v>
      </c>
      <c r="F26" s="28">
        <v>100</v>
      </c>
      <c r="G26" s="28">
        <v>65</v>
      </c>
      <c r="H26" s="28">
        <v>65</v>
      </c>
      <c r="I26" s="28">
        <v>65</v>
      </c>
      <c r="J26" s="28">
        <v>65</v>
      </c>
      <c r="K26" s="5"/>
    </row>
    <row r="27" spans="1:11" ht="12.75">
      <c r="A27" s="176" t="s">
        <v>16</v>
      </c>
      <c r="B27" s="177" t="s">
        <v>15</v>
      </c>
      <c r="C27" s="28"/>
      <c r="D27" s="28"/>
      <c r="E27" s="178">
        <f>E26/C26*100</f>
        <v>100</v>
      </c>
      <c r="F27" s="178">
        <f>F26/D26*100</f>
        <v>153.84615384615387</v>
      </c>
      <c r="G27" s="178">
        <f>G26/E26*100</f>
        <v>100</v>
      </c>
      <c r="H27" s="178">
        <f>H26/G26*100</f>
        <v>100</v>
      </c>
      <c r="I27" s="178">
        <f>I26/H26*100</f>
        <v>100</v>
      </c>
      <c r="J27" s="178">
        <f>J26/I26*100</f>
        <v>100</v>
      </c>
      <c r="K27" s="5"/>
    </row>
    <row r="28" spans="1:11" ht="36">
      <c r="A28" s="160" t="s">
        <v>517</v>
      </c>
      <c r="B28" s="58" t="s">
        <v>27</v>
      </c>
      <c r="C28" s="28">
        <v>530</v>
      </c>
      <c r="D28" s="28">
        <v>530</v>
      </c>
      <c r="E28" s="28">
        <v>530</v>
      </c>
      <c r="F28" s="28">
        <v>590</v>
      </c>
      <c r="G28" s="28">
        <v>530</v>
      </c>
      <c r="H28" s="28">
        <v>530</v>
      </c>
      <c r="I28" s="28">
        <v>530</v>
      </c>
      <c r="J28" s="28">
        <v>530</v>
      </c>
      <c r="K28" s="5"/>
    </row>
    <row r="29" spans="1:11" ht="12.75">
      <c r="A29" s="176" t="s">
        <v>16</v>
      </c>
      <c r="B29" s="177" t="s">
        <v>15</v>
      </c>
      <c r="C29" s="28"/>
      <c r="D29" s="28"/>
      <c r="E29" s="178">
        <f>E28/C28*100</f>
        <v>100</v>
      </c>
      <c r="F29" s="178">
        <f>F28/D28*100</f>
        <v>111.32075471698113</v>
      </c>
      <c r="G29" s="178">
        <f>G28/E28*100</f>
        <v>100</v>
      </c>
      <c r="H29" s="178">
        <f>H28/G28*100</f>
        <v>100</v>
      </c>
      <c r="I29" s="178">
        <f>I28/H28*100</f>
        <v>100</v>
      </c>
      <c r="J29" s="178">
        <f>J28/I28*100</f>
        <v>100</v>
      </c>
      <c r="K29" s="5"/>
    </row>
    <row r="30" spans="1:10" ht="12.75">
      <c r="A30" s="63" t="s">
        <v>32</v>
      </c>
      <c r="B30" s="58"/>
      <c r="C30" s="28"/>
      <c r="D30" s="28"/>
      <c r="E30" s="28"/>
      <c r="F30" s="28"/>
      <c r="G30" s="28"/>
      <c r="H30" s="28"/>
      <c r="I30" s="28"/>
      <c r="J30" s="28"/>
    </row>
    <row r="31" spans="1:10" ht="36">
      <c r="A31" s="63" t="s">
        <v>533</v>
      </c>
      <c r="B31" s="58" t="s">
        <v>27</v>
      </c>
      <c r="C31" s="55">
        <v>70</v>
      </c>
      <c r="D31" s="55">
        <v>70</v>
      </c>
      <c r="E31" s="55">
        <v>70</v>
      </c>
      <c r="F31" s="55">
        <v>75</v>
      </c>
      <c r="G31" s="55">
        <v>70</v>
      </c>
      <c r="H31" s="55">
        <v>70</v>
      </c>
      <c r="I31" s="55">
        <v>70</v>
      </c>
      <c r="J31" s="55">
        <v>70</v>
      </c>
    </row>
    <row r="32" spans="1:10" ht="12.75">
      <c r="A32" s="176" t="s">
        <v>16</v>
      </c>
      <c r="B32" s="177" t="s">
        <v>15</v>
      </c>
      <c r="C32" s="55"/>
      <c r="D32" s="55"/>
      <c r="E32" s="178">
        <f>E31/C31*100</f>
        <v>100</v>
      </c>
      <c r="F32" s="178">
        <f>F31/D31*100</f>
        <v>107.14285714285714</v>
      </c>
      <c r="G32" s="178">
        <f>G31/E31*100</f>
        <v>100</v>
      </c>
      <c r="H32" s="178">
        <f>H31/G31*100</f>
        <v>100</v>
      </c>
      <c r="I32" s="178">
        <f>I31/H31*100</f>
        <v>100</v>
      </c>
      <c r="J32" s="178">
        <f>J31/I31*100</f>
        <v>100</v>
      </c>
    </row>
    <row r="33" spans="1:10" ht="36">
      <c r="A33" s="63" t="s">
        <v>534</v>
      </c>
      <c r="B33" s="58" t="s">
        <v>27</v>
      </c>
      <c r="C33" s="56">
        <v>400</v>
      </c>
      <c r="D33" s="56">
        <v>385</v>
      </c>
      <c r="E33" s="56">
        <v>400</v>
      </c>
      <c r="F33" s="56">
        <v>440</v>
      </c>
      <c r="G33" s="56">
        <v>400</v>
      </c>
      <c r="H33" s="56">
        <v>400</v>
      </c>
      <c r="I33" s="56">
        <v>400</v>
      </c>
      <c r="J33" s="56">
        <v>400</v>
      </c>
    </row>
    <row r="34" spans="1:10" ht="12.75">
      <c r="A34" s="176" t="s">
        <v>16</v>
      </c>
      <c r="B34" s="177" t="s">
        <v>15</v>
      </c>
      <c r="C34" s="56"/>
      <c r="D34" s="56"/>
      <c r="E34" s="178">
        <f>E33/C33*100</f>
        <v>100</v>
      </c>
      <c r="F34" s="178">
        <f>F33/D33*100</f>
        <v>114.28571428571428</v>
      </c>
      <c r="G34" s="178">
        <f>G33/E33*100</f>
        <v>100</v>
      </c>
      <c r="H34" s="178">
        <f>H33/G33*100</f>
        <v>100</v>
      </c>
      <c r="I34" s="178">
        <f>I33/H33*100</f>
        <v>100</v>
      </c>
      <c r="J34" s="178">
        <f>J33/I33*100</f>
        <v>100</v>
      </c>
    </row>
    <row r="35" spans="1:10" ht="12.75">
      <c r="A35" s="63" t="s">
        <v>518</v>
      </c>
      <c r="B35" s="58" t="s">
        <v>27</v>
      </c>
      <c r="C35" s="57">
        <v>232</v>
      </c>
      <c r="D35" s="64">
        <v>260</v>
      </c>
      <c r="E35" s="28">
        <v>232</v>
      </c>
      <c r="F35" s="28">
        <v>260</v>
      </c>
      <c r="G35" s="28">
        <v>232</v>
      </c>
      <c r="H35" s="28">
        <v>232</v>
      </c>
      <c r="I35" s="28">
        <v>232</v>
      </c>
      <c r="J35" s="28">
        <v>232</v>
      </c>
    </row>
    <row r="36" spans="1:10" ht="12.75">
      <c r="A36" s="176" t="s">
        <v>16</v>
      </c>
      <c r="B36" s="177" t="s">
        <v>15</v>
      </c>
      <c r="C36" s="57"/>
      <c r="D36" s="64"/>
      <c r="E36" s="178">
        <f>E35/C35*100</f>
        <v>100</v>
      </c>
      <c r="F36" s="178">
        <f>F35/D35*100</f>
        <v>100</v>
      </c>
      <c r="G36" s="178">
        <f>G35/E35*100</f>
        <v>100</v>
      </c>
      <c r="H36" s="178">
        <f>H35/G35*100</f>
        <v>100</v>
      </c>
      <c r="I36" s="178">
        <f>I35/H35*100</f>
        <v>100</v>
      </c>
      <c r="J36" s="178">
        <f>J35/I35*100</f>
        <v>100</v>
      </c>
    </row>
    <row r="37" spans="1:10" ht="29.25" customHeight="1">
      <c r="A37" s="160" t="s">
        <v>519</v>
      </c>
      <c r="B37" s="58" t="s">
        <v>27</v>
      </c>
      <c r="C37" s="57">
        <v>40</v>
      </c>
      <c r="D37" s="64">
        <v>50</v>
      </c>
      <c r="E37" s="28">
        <v>40</v>
      </c>
      <c r="F37" s="28">
        <v>50</v>
      </c>
      <c r="G37" s="28">
        <v>40</v>
      </c>
      <c r="H37" s="28">
        <v>40</v>
      </c>
      <c r="I37" s="28">
        <v>40</v>
      </c>
      <c r="J37" s="28">
        <v>40</v>
      </c>
    </row>
    <row r="38" spans="1:10" ht="29.25" customHeight="1">
      <c r="A38" s="176" t="s">
        <v>16</v>
      </c>
      <c r="B38" s="177" t="s">
        <v>15</v>
      </c>
      <c r="C38" s="57"/>
      <c r="D38" s="64"/>
      <c r="E38" s="178">
        <f>E37/C37*100</f>
        <v>100</v>
      </c>
      <c r="F38" s="178">
        <f>F37/D37*100</f>
        <v>100</v>
      </c>
      <c r="G38" s="178">
        <f>G37/E37*100</f>
        <v>100</v>
      </c>
      <c r="H38" s="178">
        <f>H37/G37*100</f>
        <v>100</v>
      </c>
      <c r="I38" s="178">
        <f>I37/H37*100</f>
        <v>100</v>
      </c>
      <c r="J38" s="178">
        <f>J37/I37*100</f>
        <v>100</v>
      </c>
    </row>
    <row r="39" spans="1:10" ht="24">
      <c r="A39" s="63" t="s">
        <v>531</v>
      </c>
      <c r="B39" s="58" t="s">
        <v>27</v>
      </c>
      <c r="C39" s="57">
        <v>38</v>
      </c>
      <c r="D39" s="64">
        <v>38</v>
      </c>
      <c r="E39" s="28">
        <v>38</v>
      </c>
      <c r="F39" s="28">
        <v>38</v>
      </c>
      <c r="G39" s="28">
        <v>38</v>
      </c>
      <c r="H39" s="28">
        <v>38</v>
      </c>
      <c r="I39" s="28">
        <v>38</v>
      </c>
      <c r="J39" s="28">
        <v>38</v>
      </c>
    </row>
    <row r="40" spans="1:10" ht="12.75">
      <c r="A40" s="176" t="s">
        <v>16</v>
      </c>
      <c r="B40" s="177" t="s">
        <v>15</v>
      </c>
      <c r="C40" s="57"/>
      <c r="D40" s="64"/>
      <c r="E40" s="178">
        <f>E39/C39*100</f>
        <v>100</v>
      </c>
      <c r="F40" s="178">
        <f>F39/D39*100</f>
        <v>100</v>
      </c>
      <c r="G40" s="178">
        <f>G39/E39*100</f>
        <v>100</v>
      </c>
      <c r="H40" s="178">
        <f>H39/G39*100</f>
        <v>100</v>
      </c>
      <c r="I40" s="178">
        <f>I39/H39*100</f>
        <v>100</v>
      </c>
      <c r="J40" s="178">
        <f>J39/I39*100</f>
        <v>100</v>
      </c>
    </row>
    <row r="41" spans="1:10" ht="12.75">
      <c r="A41" s="63" t="s">
        <v>520</v>
      </c>
      <c r="B41" s="58"/>
      <c r="C41" s="57">
        <v>120</v>
      </c>
      <c r="D41" s="64">
        <v>115</v>
      </c>
      <c r="E41" s="28">
        <v>120</v>
      </c>
      <c r="F41" s="28">
        <v>115</v>
      </c>
      <c r="G41" s="28">
        <v>120</v>
      </c>
      <c r="H41" s="28">
        <v>120</v>
      </c>
      <c r="I41" s="28">
        <v>120</v>
      </c>
      <c r="J41" s="28">
        <v>120</v>
      </c>
    </row>
    <row r="42" spans="1:10" ht="12.75">
      <c r="A42" s="176" t="s">
        <v>16</v>
      </c>
      <c r="B42" s="177" t="s">
        <v>15</v>
      </c>
      <c r="C42" s="57"/>
      <c r="D42" s="64"/>
      <c r="E42" s="178">
        <f>E41/C41*100</f>
        <v>100</v>
      </c>
      <c r="F42" s="178">
        <f>F41/D41*100</f>
        <v>100</v>
      </c>
      <c r="G42" s="178">
        <f>G41/E41*100</f>
        <v>100</v>
      </c>
      <c r="H42" s="178">
        <f>H41/G41*100</f>
        <v>100</v>
      </c>
      <c r="I42" s="178">
        <f>I41/H41*100</f>
        <v>100</v>
      </c>
      <c r="J42" s="178">
        <f>J41/I41*100</f>
        <v>100</v>
      </c>
    </row>
    <row r="43" spans="1:10" ht="24">
      <c r="A43" s="63" t="s">
        <v>521</v>
      </c>
      <c r="B43" s="58" t="s">
        <v>27</v>
      </c>
      <c r="C43" s="57">
        <v>21</v>
      </c>
      <c r="D43" s="64">
        <v>21</v>
      </c>
      <c r="E43" s="28">
        <v>21</v>
      </c>
      <c r="F43" s="28">
        <v>21</v>
      </c>
      <c r="G43" s="28">
        <v>21</v>
      </c>
      <c r="H43" s="28">
        <v>21</v>
      </c>
      <c r="I43" s="28">
        <v>21</v>
      </c>
      <c r="J43" s="28">
        <v>21</v>
      </c>
    </row>
    <row r="44" spans="1:10" ht="12.75">
      <c r="A44" s="176" t="s">
        <v>16</v>
      </c>
      <c r="B44" s="177" t="s">
        <v>15</v>
      </c>
      <c r="C44" s="57"/>
      <c r="D44" s="64"/>
      <c r="E44" s="178">
        <f>E43/C43*100</f>
        <v>100</v>
      </c>
      <c r="F44" s="178">
        <f>F43/D43*100</f>
        <v>100</v>
      </c>
      <c r="G44" s="178">
        <f>G43/E43*100</f>
        <v>100</v>
      </c>
      <c r="H44" s="178">
        <f>H43/G43*100</f>
        <v>100</v>
      </c>
      <c r="I44" s="178">
        <f>I43/H43*100</f>
        <v>100</v>
      </c>
      <c r="J44" s="178">
        <f>J43/I43*100</f>
        <v>100</v>
      </c>
    </row>
    <row r="45" spans="1:10" ht="24">
      <c r="A45" s="160" t="s">
        <v>523</v>
      </c>
      <c r="B45" s="58" t="s">
        <v>27</v>
      </c>
      <c r="C45" s="57">
        <v>0</v>
      </c>
      <c r="D45" s="64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</row>
    <row r="46" spans="1:10" ht="12.75">
      <c r="A46" s="176" t="s">
        <v>16</v>
      </c>
      <c r="B46" s="177" t="s">
        <v>15</v>
      </c>
      <c r="C46" s="57"/>
      <c r="D46" s="64"/>
      <c r="E46" s="178" t="e">
        <f>E45/C45*100</f>
        <v>#DIV/0!</v>
      </c>
      <c r="F46" s="178" t="e">
        <f>F45/D45*100</f>
        <v>#DIV/0!</v>
      </c>
      <c r="G46" s="178" t="e">
        <f>G45/E45*100</f>
        <v>#DIV/0!</v>
      </c>
      <c r="H46" s="178" t="e">
        <f>H45/G45*100</f>
        <v>#DIV/0!</v>
      </c>
      <c r="I46" s="178" t="e">
        <f>I45/H45*100</f>
        <v>#DIV/0!</v>
      </c>
      <c r="J46" s="178" t="e">
        <f>J45/I45*100</f>
        <v>#DIV/0!</v>
      </c>
    </row>
    <row r="47" spans="1:10" ht="24">
      <c r="A47" s="63" t="s">
        <v>522</v>
      </c>
      <c r="B47" s="58" t="s">
        <v>27</v>
      </c>
      <c r="C47" s="57">
        <v>21</v>
      </c>
      <c r="D47" s="64">
        <v>21</v>
      </c>
      <c r="E47" s="28">
        <v>21</v>
      </c>
      <c r="F47" s="28">
        <v>21</v>
      </c>
      <c r="G47" s="28">
        <v>21</v>
      </c>
      <c r="H47" s="28">
        <v>21</v>
      </c>
      <c r="I47" s="28">
        <v>21</v>
      </c>
      <c r="J47" s="28">
        <v>21</v>
      </c>
    </row>
    <row r="48" spans="1:10" ht="12.75">
      <c r="A48" s="176" t="s">
        <v>16</v>
      </c>
      <c r="B48" s="177" t="s">
        <v>15</v>
      </c>
      <c r="C48" s="57"/>
      <c r="D48" s="64"/>
      <c r="E48" s="178">
        <f>E47/C47*100</f>
        <v>100</v>
      </c>
      <c r="F48" s="178">
        <f>F47/D47*100</f>
        <v>100</v>
      </c>
      <c r="G48" s="178">
        <f>G47/E47*100</f>
        <v>100</v>
      </c>
      <c r="H48" s="178">
        <f>H47/G47*100</f>
        <v>100</v>
      </c>
      <c r="I48" s="178">
        <f>I47/H47*100</f>
        <v>100</v>
      </c>
      <c r="J48" s="178">
        <f>J47/I47*100</f>
        <v>100</v>
      </c>
    </row>
    <row r="49" spans="1:10" ht="36">
      <c r="A49" s="63" t="s">
        <v>524</v>
      </c>
      <c r="B49" s="58" t="s">
        <v>27</v>
      </c>
      <c r="C49" s="57">
        <v>515</v>
      </c>
      <c r="D49" s="64">
        <v>520</v>
      </c>
      <c r="E49" s="28">
        <v>515</v>
      </c>
      <c r="F49" s="28">
        <v>520</v>
      </c>
      <c r="G49" s="28">
        <v>515</v>
      </c>
      <c r="H49" s="28">
        <v>515</v>
      </c>
      <c r="I49" s="28">
        <v>515</v>
      </c>
      <c r="J49" s="28">
        <v>515</v>
      </c>
    </row>
    <row r="50" spans="1:10" ht="12.75">
      <c r="A50" s="176" t="s">
        <v>16</v>
      </c>
      <c r="B50" s="177" t="s">
        <v>15</v>
      </c>
      <c r="C50" s="57"/>
      <c r="D50" s="64"/>
      <c r="E50" s="178">
        <f>E49/C49*100</f>
        <v>100</v>
      </c>
      <c r="F50" s="178">
        <f>F49/D49*100</f>
        <v>100</v>
      </c>
      <c r="G50" s="178">
        <f>G49/E49*100</f>
        <v>100</v>
      </c>
      <c r="H50" s="178">
        <f>H49/G49*100</f>
        <v>100</v>
      </c>
      <c r="I50" s="178">
        <f>I49/H49*100</f>
        <v>100</v>
      </c>
      <c r="J50" s="178">
        <f>J49/I49*100</f>
        <v>100</v>
      </c>
    </row>
    <row r="51" spans="1:10" ht="12.75">
      <c r="A51" s="63" t="s">
        <v>525</v>
      </c>
      <c r="B51" s="58" t="s">
        <v>27</v>
      </c>
      <c r="C51" s="57">
        <v>922</v>
      </c>
      <c r="D51" s="64">
        <v>889</v>
      </c>
      <c r="E51" s="28">
        <v>922</v>
      </c>
      <c r="F51" s="28">
        <v>922</v>
      </c>
      <c r="G51" s="28">
        <v>922</v>
      </c>
      <c r="H51" s="28">
        <v>922</v>
      </c>
      <c r="I51" s="28">
        <v>922</v>
      </c>
      <c r="J51" s="28">
        <v>922</v>
      </c>
    </row>
    <row r="52" spans="1:10" ht="12.75">
      <c r="A52" s="176" t="s">
        <v>16</v>
      </c>
      <c r="B52" s="177" t="s">
        <v>15</v>
      </c>
      <c r="C52" s="57"/>
      <c r="D52" s="64"/>
      <c r="E52" s="178">
        <f>E51/C51*100</f>
        <v>100</v>
      </c>
      <c r="F52" s="178">
        <f>F51/D51*100</f>
        <v>103.71203599550056</v>
      </c>
      <c r="G52" s="178">
        <f>G51/E51*100</f>
        <v>100</v>
      </c>
      <c r="H52" s="178">
        <f>H51/G51*100</f>
        <v>100</v>
      </c>
      <c r="I52" s="178">
        <f>I51/H51*100</f>
        <v>100</v>
      </c>
      <c r="J52" s="178">
        <f>J51/I51*100</f>
        <v>100</v>
      </c>
    </row>
    <row r="53" spans="1:10" ht="36">
      <c r="A53" s="63" t="s">
        <v>526</v>
      </c>
      <c r="B53" s="58" t="s">
        <v>27</v>
      </c>
      <c r="C53" s="57">
        <v>915</v>
      </c>
      <c r="D53" s="64">
        <v>910</v>
      </c>
      <c r="E53" s="28">
        <v>915</v>
      </c>
      <c r="F53" s="28">
        <v>915</v>
      </c>
      <c r="G53" s="28">
        <v>915</v>
      </c>
      <c r="H53" s="28">
        <v>915</v>
      </c>
      <c r="I53" s="28">
        <v>915</v>
      </c>
      <c r="J53" s="28">
        <v>915</v>
      </c>
    </row>
    <row r="54" spans="1:10" ht="12.75">
      <c r="A54" s="176" t="s">
        <v>16</v>
      </c>
      <c r="B54" s="177" t="s">
        <v>15</v>
      </c>
      <c r="C54" s="57"/>
      <c r="D54" s="64"/>
      <c r="E54" s="178">
        <f>E53/C53*100</f>
        <v>100</v>
      </c>
      <c r="F54" s="178">
        <f>F53/D53*100</f>
        <v>100.54945054945054</v>
      </c>
      <c r="G54" s="178">
        <f>G53/E53*100</f>
        <v>100</v>
      </c>
      <c r="H54" s="178">
        <f>H53/G53*100</f>
        <v>100</v>
      </c>
      <c r="I54" s="178">
        <f>I53/H53*100</f>
        <v>100</v>
      </c>
      <c r="J54" s="178">
        <f>J53/I53*100</f>
        <v>100</v>
      </c>
    </row>
    <row r="55" spans="1:10" ht="36">
      <c r="A55" s="161" t="s">
        <v>527</v>
      </c>
      <c r="B55" s="58" t="s">
        <v>27</v>
      </c>
      <c r="C55" s="165">
        <v>214</v>
      </c>
      <c r="D55" s="166">
        <v>230</v>
      </c>
      <c r="E55" s="167">
        <v>214</v>
      </c>
      <c r="F55" s="167">
        <v>235</v>
      </c>
      <c r="G55" s="167">
        <v>214</v>
      </c>
      <c r="H55" s="167">
        <v>214</v>
      </c>
      <c r="I55" s="167">
        <v>214</v>
      </c>
      <c r="J55" s="167">
        <v>214</v>
      </c>
    </row>
    <row r="56" spans="1:10" ht="12.75">
      <c r="A56" s="176" t="s">
        <v>16</v>
      </c>
      <c r="B56" s="177" t="s">
        <v>15</v>
      </c>
      <c r="C56" s="165"/>
      <c r="D56" s="166"/>
      <c r="E56" s="178">
        <f>E55/C55*100</f>
        <v>100</v>
      </c>
      <c r="F56" s="178">
        <f>F55/D55*100</f>
        <v>102.17391304347827</v>
      </c>
      <c r="G56" s="178">
        <f>G55/E55*100</f>
        <v>100</v>
      </c>
      <c r="H56" s="178">
        <f>H55/G55*100</f>
        <v>100</v>
      </c>
      <c r="I56" s="178">
        <f>I55/H55*100</f>
        <v>100</v>
      </c>
      <c r="J56" s="178">
        <f>J55/I55*100</f>
        <v>100</v>
      </c>
    </row>
    <row r="57" spans="1:10" ht="38.25">
      <c r="A57" s="66" t="s">
        <v>36</v>
      </c>
      <c r="B57" s="156" t="s">
        <v>27</v>
      </c>
      <c r="C57" s="57">
        <v>2360</v>
      </c>
      <c r="D57" s="64">
        <v>2350</v>
      </c>
      <c r="E57" s="28">
        <v>2360</v>
      </c>
      <c r="F57" s="28">
        <v>2360</v>
      </c>
      <c r="G57" s="28">
        <v>2360</v>
      </c>
      <c r="H57" s="28">
        <v>2360</v>
      </c>
      <c r="I57" s="28">
        <v>2360</v>
      </c>
      <c r="J57" s="28">
        <v>2360</v>
      </c>
    </row>
    <row r="58" spans="1:10" ht="12.75">
      <c r="A58" s="175" t="s">
        <v>16</v>
      </c>
      <c r="B58" s="174" t="s">
        <v>15</v>
      </c>
      <c r="C58" s="57"/>
      <c r="D58" s="64"/>
      <c r="E58" s="178">
        <f>E57/C57*100</f>
        <v>100</v>
      </c>
      <c r="F58" s="178">
        <f>F57/D57*100</f>
        <v>100.42553191489361</v>
      </c>
      <c r="G58" s="178">
        <f>G57/E57*100</f>
        <v>100</v>
      </c>
      <c r="H58" s="178">
        <f>H57/G57*100</f>
        <v>100</v>
      </c>
      <c r="I58" s="178">
        <f>I57/H57*100</f>
        <v>100</v>
      </c>
      <c r="J58" s="178">
        <f>J57/I57*100</f>
        <v>100</v>
      </c>
    </row>
    <row r="59" spans="1:10" ht="12.75">
      <c r="A59" s="65"/>
      <c r="B59" s="157"/>
      <c r="C59" s="57"/>
      <c r="D59" s="64"/>
      <c r="E59" s="28"/>
      <c r="F59" s="28"/>
      <c r="G59" s="28"/>
      <c r="H59" s="28"/>
      <c r="I59" s="28"/>
      <c r="J59" s="28"/>
    </row>
    <row r="60" spans="1:10" ht="25.5">
      <c r="A60" s="66" t="s">
        <v>33</v>
      </c>
      <c r="B60" s="156" t="s">
        <v>27</v>
      </c>
      <c r="C60" s="57">
        <v>230</v>
      </c>
      <c r="D60" s="64">
        <v>230</v>
      </c>
      <c r="E60" s="28">
        <v>230</v>
      </c>
      <c r="F60" s="28">
        <v>230</v>
      </c>
      <c r="G60" s="28">
        <v>230</v>
      </c>
      <c r="H60" s="28">
        <v>230</v>
      </c>
      <c r="I60" s="28">
        <v>230</v>
      </c>
      <c r="J60" s="28">
        <v>230</v>
      </c>
    </row>
    <row r="61" spans="1:10" ht="12.75">
      <c r="A61" s="175" t="s">
        <v>16</v>
      </c>
      <c r="B61" s="174" t="s">
        <v>15</v>
      </c>
      <c r="C61" s="57"/>
      <c r="D61" s="64"/>
      <c r="E61" s="178">
        <f>E60/C60*100</f>
        <v>100</v>
      </c>
      <c r="F61" s="178">
        <f>F60/D60*100</f>
        <v>100</v>
      </c>
      <c r="G61" s="178">
        <f>G60/E60*100</f>
        <v>100</v>
      </c>
      <c r="H61" s="178">
        <f>H60/G60*100</f>
        <v>100</v>
      </c>
      <c r="I61" s="178">
        <f>I60/H60*100</f>
        <v>100</v>
      </c>
      <c r="J61" s="178">
        <f>J60/I60*100</f>
        <v>100</v>
      </c>
    </row>
    <row r="62" spans="1:10" ht="12.75">
      <c r="A62" s="67"/>
      <c r="B62" s="60"/>
      <c r="C62" s="28"/>
      <c r="D62" s="55"/>
      <c r="E62" s="28"/>
      <c r="F62" s="28"/>
      <c r="G62" s="28"/>
      <c r="H62" s="28"/>
      <c r="I62" s="28"/>
      <c r="J62" s="28"/>
    </row>
    <row r="63" spans="1:10" ht="12.75">
      <c r="A63" s="61" t="s">
        <v>6</v>
      </c>
      <c r="B63" s="60"/>
      <c r="C63" s="55"/>
      <c r="D63" s="55"/>
      <c r="E63" s="55"/>
      <c r="F63" s="55"/>
      <c r="G63" s="55"/>
      <c r="H63" s="55"/>
      <c r="I63" s="55"/>
      <c r="J63" s="55"/>
    </row>
    <row r="64" spans="1:10" ht="12.75">
      <c r="A64" s="61" t="s">
        <v>7</v>
      </c>
      <c r="B64" s="62" t="s">
        <v>10</v>
      </c>
      <c r="C64" s="68">
        <f>C119/C10/12*1000</f>
        <v>19437.996315179607</v>
      </c>
      <c r="D64" s="68">
        <f>D119/D10/3*1000</f>
        <v>20048.24492491228</v>
      </c>
      <c r="E64" s="68">
        <f>E119/E10/12*1000</f>
        <v>21111.86369687365</v>
      </c>
      <c r="F64" s="68">
        <f>F119/F10/3*1000</f>
        <v>21762.908872231226</v>
      </c>
      <c r="G64" s="68">
        <f>G119/G10/12*1000</f>
        <v>22393.83482956215</v>
      </c>
      <c r="H64" s="68">
        <f>H119/H10/12*1000</f>
        <v>23758.537741698503</v>
      </c>
      <c r="I64" s="68">
        <f>I119/I10/12*1000</f>
        <v>25206.620627387594</v>
      </c>
      <c r="J64" s="68">
        <f>J119/J10/12*1000</f>
        <v>26749.618454305026</v>
      </c>
    </row>
    <row r="65" spans="1:10" ht="12.75">
      <c r="A65" s="69" t="s">
        <v>16</v>
      </c>
      <c r="B65" s="62" t="s">
        <v>15</v>
      </c>
      <c r="C65" s="70"/>
      <c r="D65" s="70"/>
      <c r="E65" s="68">
        <f>E64/C64*100</f>
        <v>108.61131648835058</v>
      </c>
      <c r="F65" s="68">
        <f>F64/D64*100</f>
        <v>108.55268854576032</v>
      </c>
      <c r="G65" s="68">
        <f>G64/E64*100</f>
        <v>106.07227836961803</v>
      </c>
      <c r="H65" s="68">
        <f>H64/G64*100</f>
        <v>106.09410099932863</v>
      </c>
      <c r="I65" s="68">
        <f>I64/H64*100</f>
        <v>106.0950000434899</v>
      </c>
      <c r="J65" s="68">
        <f>J64/I64*100</f>
        <v>106.1213990154671</v>
      </c>
    </row>
    <row r="66" spans="1:10" ht="12.75">
      <c r="A66" s="65" t="s">
        <v>3</v>
      </c>
      <c r="B66" s="65"/>
      <c r="C66" s="68"/>
      <c r="D66" s="68"/>
      <c r="E66" s="68"/>
      <c r="F66" s="68"/>
      <c r="G66" s="68"/>
      <c r="H66" s="68"/>
      <c r="I66" s="68"/>
      <c r="J66" s="68"/>
    </row>
    <row r="67" spans="1:10" ht="24">
      <c r="A67" s="63" t="s">
        <v>532</v>
      </c>
      <c r="B67" s="58" t="s">
        <v>10</v>
      </c>
      <c r="C67" s="68">
        <v>20307.85</v>
      </c>
      <c r="D67" s="68">
        <v>22617.22</v>
      </c>
      <c r="E67" s="28">
        <v>22053.9</v>
      </c>
      <c r="F67" s="28">
        <v>24003.66</v>
      </c>
      <c r="G67" s="28">
        <v>23730</v>
      </c>
      <c r="H67" s="28">
        <v>26150</v>
      </c>
      <c r="I67" s="28">
        <v>28645</v>
      </c>
      <c r="J67" s="28">
        <v>31290</v>
      </c>
    </row>
    <row r="68" spans="1:10" ht="12.75">
      <c r="A68" s="162" t="s">
        <v>16</v>
      </c>
      <c r="B68" s="58"/>
      <c r="C68" s="68"/>
      <c r="D68" s="68"/>
      <c r="E68" s="28">
        <f>E67/C67*100</f>
        <v>108.5979067208001</v>
      </c>
      <c r="F68" s="28">
        <f>F67/D67*100</f>
        <v>106.13001951610322</v>
      </c>
      <c r="G68" s="28">
        <f>G67/E67*100</f>
        <v>107.60001632364342</v>
      </c>
      <c r="H68" s="28">
        <f>H67/G67*100</f>
        <v>110.19806152549516</v>
      </c>
      <c r="I68" s="28">
        <f>I67/H67*100</f>
        <v>109.54110898661568</v>
      </c>
      <c r="J68" s="28">
        <f>J67/I67*100</f>
        <v>109.23372316285564</v>
      </c>
    </row>
    <row r="69" spans="1:10" ht="36.75" customHeight="1">
      <c r="A69" s="63" t="s">
        <v>513</v>
      </c>
      <c r="B69" s="58" t="s">
        <v>10</v>
      </c>
      <c r="C69" s="70">
        <v>18361.6</v>
      </c>
      <c r="D69" s="70">
        <v>19099.52</v>
      </c>
      <c r="E69" s="28">
        <v>20014.14</v>
      </c>
      <c r="F69" s="28">
        <v>20344.81</v>
      </c>
      <c r="G69" s="28">
        <v>20814.71</v>
      </c>
      <c r="H69" s="28">
        <v>22896.18</v>
      </c>
      <c r="I69" s="28">
        <v>25185.8</v>
      </c>
      <c r="J69" s="28">
        <v>27704.38</v>
      </c>
    </row>
    <row r="70" spans="1:10" ht="12.75">
      <c r="A70" s="80" t="s">
        <v>16</v>
      </c>
      <c r="B70" s="58"/>
      <c r="C70" s="68"/>
      <c r="D70" s="68"/>
      <c r="E70" s="28">
        <f>E69/C69*100</f>
        <v>108.99997821540607</v>
      </c>
      <c r="F70" s="28">
        <f>F69/D69*100</f>
        <v>106.52000678551083</v>
      </c>
      <c r="G70" s="28">
        <f>G69/E69*100</f>
        <v>104.00002198445699</v>
      </c>
      <c r="H70" s="28">
        <f>H69/G69*100</f>
        <v>109.99999519570535</v>
      </c>
      <c r="I70" s="28">
        <f>I69/H69*100</f>
        <v>110.00000873508158</v>
      </c>
      <c r="J70" s="28">
        <f>J69/I69*100</f>
        <v>110.00000000000001</v>
      </c>
    </row>
    <row r="71" spans="1:10" ht="12.75">
      <c r="A71" s="63" t="s">
        <v>514</v>
      </c>
      <c r="B71" s="58" t="s">
        <v>10</v>
      </c>
      <c r="C71" s="71">
        <v>11826.61</v>
      </c>
      <c r="D71" s="71">
        <v>18991</v>
      </c>
      <c r="E71" s="28">
        <v>12831.87</v>
      </c>
      <c r="F71" s="28">
        <v>20229.21</v>
      </c>
      <c r="G71" s="28">
        <v>13473.47</v>
      </c>
      <c r="H71" s="28">
        <v>14820.81</v>
      </c>
      <c r="I71" s="28">
        <v>16302.89</v>
      </c>
      <c r="J71" s="28">
        <v>17933.18</v>
      </c>
    </row>
    <row r="72" spans="1:10" ht="12.75">
      <c r="A72" s="80" t="s">
        <v>16</v>
      </c>
      <c r="B72" s="58" t="s">
        <v>15</v>
      </c>
      <c r="C72" s="68"/>
      <c r="D72" s="68"/>
      <c r="E72" s="28">
        <f>E71/C71*100</f>
        <v>108.4999843573095</v>
      </c>
      <c r="F72" s="28">
        <f>F71/D71*100</f>
        <v>106.51998314991312</v>
      </c>
      <c r="G72" s="28">
        <f>G71/E71*100</f>
        <v>105.00005065512663</v>
      </c>
      <c r="H72" s="28">
        <f>H71/G71*100</f>
        <v>109.99994804604903</v>
      </c>
      <c r="I72" s="28">
        <f>I71/H71*100</f>
        <v>109.99999325273045</v>
      </c>
      <c r="J72" s="28">
        <f>J71/I71*100</f>
        <v>110.00000613388178</v>
      </c>
    </row>
    <row r="73" spans="1:10" ht="12.75">
      <c r="A73" s="63" t="s">
        <v>528</v>
      </c>
      <c r="B73" s="58" t="s">
        <v>10</v>
      </c>
      <c r="C73" s="72">
        <v>0</v>
      </c>
      <c r="D73" s="72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</row>
    <row r="74" spans="1:10" ht="12.75">
      <c r="A74" s="80" t="s">
        <v>16</v>
      </c>
      <c r="B74" s="58" t="s">
        <v>15</v>
      </c>
      <c r="C74" s="68"/>
      <c r="D74" s="68"/>
      <c r="E74" s="28" t="e">
        <f>E73/C73*100</f>
        <v>#DIV/0!</v>
      </c>
      <c r="F74" s="28" t="e">
        <f>F73/D73*100</f>
        <v>#DIV/0!</v>
      </c>
      <c r="G74" s="28" t="e">
        <f>G73/E73*100</f>
        <v>#DIV/0!</v>
      </c>
      <c r="H74" s="28" t="e">
        <f>H73/G73*100</f>
        <v>#DIV/0!</v>
      </c>
      <c r="I74" s="28" t="e">
        <f>I73/H73*100</f>
        <v>#DIV/0!</v>
      </c>
      <c r="J74" s="28" t="e">
        <f>J73/I73*100</f>
        <v>#DIV/0!</v>
      </c>
    </row>
    <row r="75" spans="1:10" ht="12.75">
      <c r="A75" s="63" t="s">
        <v>529</v>
      </c>
      <c r="B75" s="58" t="s">
        <v>10</v>
      </c>
      <c r="C75" s="72">
        <v>16275</v>
      </c>
      <c r="D75" s="70">
        <v>23563.55</v>
      </c>
      <c r="E75" s="28">
        <v>17656.75</v>
      </c>
      <c r="F75" s="28">
        <v>25448.63</v>
      </c>
      <c r="G75" s="28">
        <v>18363.02</v>
      </c>
      <c r="H75" s="28">
        <v>19294.02</v>
      </c>
      <c r="I75" s="28">
        <v>20644.6</v>
      </c>
      <c r="J75" s="28">
        <v>22089.73</v>
      </c>
    </row>
    <row r="76" spans="1:10" ht="12.75">
      <c r="A76" s="80" t="s">
        <v>16</v>
      </c>
      <c r="B76" s="58" t="s">
        <v>15</v>
      </c>
      <c r="C76" s="68"/>
      <c r="D76" s="68"/>
      <c r="E76" s="28">
        <f>E75/C75*100</f>
        <v>108.49001536098311</v>
      </c>
      <c r="F76" s="28">
        <f>F75/D75*100</f>
        <v>107.99998302462915</v>
      </c>
      <c r="G76" s="28">
        <f>G75/E75*100</f>
        <v>104</v>
      </c>
      <c r="H76" s="28">
        <f>H75/G75*100</f>
        <v>105.0699721505504</v>
      </c>
      <c r="I76" s="28">
        <f>I75/H75*100</f>
        <v>106.99999274386572</v>
      </c>
      <c r="J76" s="28">
        <f>J75/I75*100</f>
        <v>107.00003875105355</v>
      </c>
    </row>
    <row r="77" spans="1:10" ht="39" customHeight="1">
      <c r="A77" s="159" t="s">
        <v>515</v>
      </c>
      <c r="B77" s="58" t="s">
        <v>10</v>
      </c>
      <c r="C77" s="72">
        <v>19859.16</v>
      </c>
      <c r="D77" s="72">
        <v>17609.72</v>
      </c>
      <c r="E77" s="28">
        <v>21553.15</v>
      </c>
      <c r="F77" s="28">
        <v>19018.5</v>
      </c>
      <c r="G77" s="28">
        <v>22648.05</v>
      </c>
      <c r="H77" s="28">
        <v>23780.45</v>
      </c>
      <c r="I77" s="28">
        <v>24969.47</v>
      </c>
      <c r="J77" s="28">
        <v>26467.64</v>
      </c>
    </row>
    <row r="78" spans="1:10" ht="12.75">
      <c r="A78" s="80" t="s">
        <v>16</v>
      </c>
      <c r="B78" s="58" t="s">
        <v>15</v>
      </c>
      <c r="C78" s="68"/>
      <c r="D78" s="68"/>
      <c r="E78" s="28">
        <f>E77/C77*100</f>
        <v>108.53001838949885</v>
      </c>
      <c r="F78" s="28">
        <f>F77/D77*100</f>
        <v>108.0000136288368</v>
      </c>
      <c r="G78" s="28">
        <f>G77/E77*100</f>
        <v>105.07999990720613</v>
      </c>
      <c r="H78" s="28">
        <f>H77/G77*100</f>
        <v>104.99998896152208</v>
      </c>
      <c r="I78" s="28">
        <f>I77/H77*100</f>
        <v>104.99998948716278</v>
      </c>
      <c r="J78" s="28">
        <f>J77/I77*100</f>
        <v>106.00000720880338</v>
      </c>
    </row>
    <row r="79" spans="1:10" ht="48">
      <c r="A79" s="63" t="s">
        <v>516</v>
      </c>
      <c r="B79" s="58" t="s">
        <v>10</v>
      </c>
      <c r="C79" s="70">
        <v>19510.2</v>
      </c>
      <c r="D79" s="70">
        <v>17750.7</v>
      </c>
      <c r="E79" s="28">
        <v>21147.11</v>
      </c>
      <c r="F79" s="28">
        <v>19170.76</v>
      </c>
      <c r="G79" s="28">
        <v>22102.95</v>
      </c>
      <c r="H79" s="28">
        <v>23163.9</v>
      </c>
      <c r="I79" s="28">
        <v>24275.76</v>
      </c>
      <c r="J79" s="28">
        <v>25441</v>
      </c>
    </row>
    <row r="80" spans="1:10" ht="12.75">
      <c r="A80" s="80" t="s">
        <v>16</v>
      </c>
      <c r="B80" s="58" t="s">
        <v>15</v>
      </c>
      <c r="C80" s="68"/>
      <c r="D80" s="68"/>
      <c r="E80" s="28">
        <f>E79/C79*100</f>
        <v>108.39002162971163</v>
      </c>
      <c r="F80" s="28">
        <f>F79/D79*100</f>
        <v>108.00002253432257</v>
      </c>
      <c r="G80" s="28">
        <f>G79/E79*100</f>
        <v>104.5199556818875</v>
      </c>
      <c r="H80" s="28">
        <f>H79/G79*100</f>
        <v>104.80003800397685</v>
      </c>
      <c r="I80" s="28">
        <f>I79/H79*100</f>
        <v>104.79996891715125</v>
      </c>
      <c r="J80" s="28">
        <f>J79/I79*100</f>
        <v>104.80001450006098</v>
      </c>
    </row>
    <row r="81" spans="1:10" ht="12.75">
      <c r="A81" s="63" t="s">
        <v>530</v>
      </c>
      <c r="B81" s="58" t="s">
        <v>10</v>
      </c>
      <c r="C81" s="72">
        <v>23761.5</v>
      </c>
      <c r="D81" s="72">
        <v>21432.45</v>
      </c>
      <c r="E81" s="28">
        <v>25788.36</v>
      </c>
      <c r="F81" s="28">
        <v>23159.91</v>
      </c>
      <c r="G81" s="28">
        <v>26951.41</v>
      </c>
      <c r="H81" s="28">
        <v>28298.98</v>
      </c>
      <c r="I81" s="28">
        <v>29713.93</v>
      </c>
      <c r="J81" s="28">
        <v>31199.63</v>
      </c>
    </row>
    <row r="82" spans="1:10" ht="12.75">
      <c r="A82" s="80" t="s">
        <v>16</v>
      </c>
      <c r="B82" s="58" t="s">
        <v>15</v>
      </c>
      <c r="C82" s="68"/>
      <c r="D82" s="68"/>
      <c r="E82" s="28">
        <f>E81/C81*100</f>
        <v>108.53001704437852</v>
      </c>
      <c r="F82" s="28">
        <f>F81/D81*100</f>
        <v>108.06002113617434</v>
      </c>
      <c r="G82" s="28">
        <f>G81/E81*100</f>
        <v>104.50998047180975</v>
      </c>
      <c r="H82" s="28">
        <f>H81/G81*100</f>
        <v>104.9999981448095</v>
      </c>
      <c r="I82" s="28">
        <f>I81/H81*100</f>
        <v>105.00000353369627</v>
      </c>
      <c r="J82" s="28">
        <f>J81/I81*100</f>
        <v>105.00001177898717</v>
      </c>
    </row>
    <row r="83" spans="1:10" ht="36">
      <c r="A83" s="160" t="s">
        <v>517</v>
      </c>
      <c r="B83" s="58" t="s">
        <v>10</v>
      </c>
      <c r="C83" s="70">
        <v>20929.65</v>
      </c>
      <c r="D83" s="70">
        <v>20146.5</v>
      </c>
      <c r="E83" s="28">
        <v>22708.67</v>
      </c>
      <c r="F83" s="28">
        <v>21939.54</v>
      </c>
      <c r="G83" s="28">
        <v>23637.45</v>
      </c>
      <c r="H83" s="28">
        <v>24772.05</v>
      </c>
      <c r="I83" s="28">
        <v>25961.11</v>
      </c>
      <c r="J83" s="28">
        <v>27181.28</v>
      </c>
    </row>
    <row r="84" spans="1:10" ht="12.75">
      <c r="A84" s="80" t="s">
        <v>16</v>
      </c>
      <c r="B84" s="58" t="s">
        <v>15</v>
      </c>
      <c r="C84" s="70"/>
      <c r="D84" s="70"/>
      <c r="E84" s="28">
        <f>E83/C83*100</f>
        <v>108.4999988055223</v>
      </c>
      <c r="F84" s="28">
        <f>F83/D83*100</f>
        <v>108.900007445462</v>
      </c>
      <c r="G84" s="28">
        <f>G83/E83*100</f>
        <v>104.0899797302088</v>
      </c>
      <c r="H84" s="28">
        <f>H83/G83*100</f>
        <v>104.80001015337947</v>
      </c>
      <c r="I84" s="28">
        <f>I83/H83*100</f>
        <v>104.80000645889218</v>
      </c>
      <c r="J84" s="28">
        <f>J83/I83*100</f>
        <v>104.69999164134352</v>
      </c>
    </row>
    <row r="85" spans="1:10" ht="12.75">
      <c r="A85" s="63" t="s">
        <v>32</v>
      </c>
      <c r="B85" s="58"/>
      <c r="C85" s="72"/>
      <c r="D85" s="72"/>
      <c r="E85" s="28"/>
      <c r="F85" s="28"/>
      <c r="G85" s="28"/>
      <c r="H85" s="28"/>
      <c r="I85" s="28"/>
      <c r="J85" s="28"/>
    </row>
    <row r="86" spans="1:10" ht="49.5" customHeight="1">
      <c r="A86" s="63" t="s">
        <v>533</v>
      </c>
      <c r="B86" s="58" t="s">
        <v>10</v>
      </c>
      <c r="C86" s="70">
        <v>17360</v>
      </c>
      <c r="D86" s="70">
        <v>17905.8</v>
      </c>
      <c r="E86" s="28">
        <v>18835.6</v>
      </c>
      <c r="F86" s="28">
        <v>19431.37</v>
      </c>
      <c r="G86" s="28">
        <v>19592.79</v>
      </c>
      <c r="H86" s="28">
        <v>20541.08</v>
      </c>
      <c r="I86" s="28">
        <v>21535.27</v>
      </c>
      <c r="J86" s="28">
        <v>22568.96</v>
      </c>
    </row>
    <row r="87" spans="1:10" ht="18" customHeight="1">
      <c r="A87" s="80" t="s">
        <v>16</v>
      </c>
      <c r="B87" s="58" t="s">
        <v>15</v>
      </c>
      <c r="C87" s="68"/>
      <c r="D87" s="68"/>
      <c r="E87" s="28">
        <f>E86/C86*100</f>
        <v>108.5</v>
      </c>
      <c r="F87" s="28">
        <f>F86/D86*100</f>
        <v>108.51997676730446</v>
      </c>
      <c r="G87" s="28">
        <f>G86/E86*100</f>
        <v>104.01999405381301</v>
      </c>
      <c r="H87" s="28">
        <f>H86/G86*100</f>
        <v>104.83999471234063</v>
      </c>
      <c r="I87" s="28">
        <f>I86/H86*100</f>
        <v>104.84000841241064</v>
      </c>
      <c r="J87" s="28">
        <f>J86/I86*100</f>
        <v>104.79998625510616</v>
      </c>
    </row>
    <row r="88" spans="1:10" ht="36">
      <c r="A88" s="63" t="s">
        <v>534</v>
      </c>
      <c r="B88" s="58" t="s">
        <v>10</v>
      </c>
      <c r="C88" s="72">
        <v>18445</v>
      </c>
      <c r="D88" s="72">
        <v>19057.5</v>
      </c>
      <c r="E88" s="28">
        <v>20012.83</v>
      </c>
      <c r="F88" s="28">
        <v>20753.62</v>
      </c>
      <c r="G88" s="28">
        <v>21113.53</v>
      </c>
      <c r="H88" s="28">
        <v>22126.98</v>
      </c>
      <c r="I88" s="28">
        <v>23189.07</v>
      </c>
      <c r="J88" s="28">
        <v>24255.77</v>
      </c>
    </row>
    <row r="89" spans="1:10" ht="12.75">
      <c r="A89" s="80" t="s">
        <v>16</v>
      </c>
      <c r="B89" s="58" t="s">
        <v>15</v>
      </c>
      <c r="C89" s="68"/>
      <c r="D89" s="68"/>
      <c r="E89" s="28">
        <f>E88/C88*100</f>
        <v>108.50002710761726</v>
      </c>
      <c r="F89" s="28">
        <f>F88/D88*100</f>
        <v>108.90001311819492</v>
      </c>
      <c r="G89" s="28">
        <f>G88/E88*100</f>
        <v>105.49997176811074</v>
      </c>
      <c r="H89" s="28">
        <f>H88/G88*100</f>
        <v>104.80000265232768</v>
      </c>
      <c r="I89" s="28">
        <f>I88/H88*100</f>
        <v>104.7999772223774</v>
      </c>
      <c r="J89" s="28">
        <f>J88/I88*100</f>
        <v>104.6000119884066</v>
      </c>
    </row>
    <row r="90" spans="1:10" ht="12.75">
      <c r="A90" s="63" t="s">
        <v>518</v>
      </c>
      <c r="B90" s="58" t="s">
        <v>10</v>
      </c>
      <c r="C90" s="70">
        <v>17741.92</v>
      </c>
      <c r="D90" s="70">
        <v>21980</v>
      </c>
      <c r="E90" s="28">
        <v>19249.98</v>
      </c>
      <c r="F90" s="28">
        <v>24156.02</v>
      </c>
      <c r="G90" s="28">
        <v>20420.38</v>
      </c>
      <c r="H90" s="28">
        <v>21441.4</v>
      </c>
      <c r="I90" s="28">
        <v>22513.47</v>
      </c>
      <c r="J90" s="28">
        <v>23639.14</v>
      </c>
    </row>
    <row r="91" spans="1:10" ht="12.75">
      <c r="A91" s="80" t="s">
        <v>16</v>
      </c>
      <c r="B91" s="58" t="s">
        <v>15</v>
      </c>
      <c r="C91" s="68"/>
      <c r="D91" s="68"/>
      <c r="E91" s="28">
        <f>E90/C90*100</f>
        <v>108.49998196362063</v>
      </c>
      <c r="F91" s="28">
        <f>F90/D90*100</f>
        <v>109.89999999999999</v>
      </c>
      <c r="G91" s="28">
        <f>G90/E90*100</f>
        <v>106.0800063168897</v>
      </c>
      <c r="H91" s="28">
        <f>H90/G90*100</f>
        <v>105.00000489706851</v>
      </c>
      <c r="I91" s="28">
        <f>I90/H90*100</f>
        <v>105</v>
      </c>
      <c r="J91" s="28">
        <f>J90/I90*100</f>
        <v>104.99998445375145</v>
      </c>
    </row>
    <row r="92" spans="1:10" ht="24">
      <c r="A92" s="160" t="s">
        <v>519</v>
      </c>
      <c r="B92" s="58" t="s">
        <v>10</v>
      </c>
      <c r="C92" s="72">
        <v>9765</v>
      </c>
      <c r="D92" s="72">
        <v>10459.5</v>
      </c>
      <c r="E92" s="28">
        <v>10595.03</v>
      </c>
      <c r="F92" s="28">
        <v>11515.91</v>
      </c>
      <c r="G92" s="28">
        <v>11230.73</v>
      </c>
      <c r="H92" s="28">
        <v>11792.26</v>
      </c>
      <c r="I92" s="28">
        <v>12381.88</v>
      </c>
      <c r="J92" s="28">
        <v>13000.97</v>
      </c>
    </row>
    <row r="93" spans="1:10" ht="12.75">
      <c r="A93" s="80" t="s">
        <v>16</v>
      </c>
      <c r="B93" s="58" t="s">
        <v>15</v>
      </c>
      <c r="C93" s="68"/>
      <c r="D93" s="68"/>
      <c r="E93" s="28">
        <f>E92/C92*100</f>
        <v>108.50005120327701</v>
      </c>
      <c r="F93" s="28">
        <f>F92/D92*100</f>
        <v>110.10000478034323</v>
      </c>
      <c r="G93" s="28">
        <f>G92/E92*100</f>
        <v>105.99998301090227</v>
      </c>
      <c r="H93" s="28">
        <f>H92/G92*100</f>
        <v>104.9999421230855</v>
      </c>
      <c r="I93" s="28">
        <f>I92/H92*100</f>
        <v>105.00005936097065</v>
      </c>
      <c r="J93" s="28">
        <f>J92/I92*100</f>
        <v>104.9999676947281</v>
      </c>
    </row>
    <row r="94" spans="1:10" ht="24">
      <c r="A94" s="63" t="s">
        <v>531</v>
      </c>
      <c r="B94" s="58" t="s">
        <v>10</v>
      </c>
      <c r="C94" s="70">
        <v>19475.75</v>
      </c>
      <c r="D94" s="70">
        <v>19285</v>
      </c>
      <c r="E94" s="28">
        <v>21131.19</v>
      </c>
      <c r="F94" s="28">
        <v>21252.07</v>
      </c>
      <c r="G94" s="28">
        <v>22415.97</v>
      </c>
      <c r="H94" s="28">
        <v>23536.76</v>
      </c>
      <c r="I94" s="28">
        <v>24713.6</v>
      </c>
      <c r="J94" s="28">
        <v>25949.28</v>
      </c>
    </row>
    <row r="95" spans="1:10" ht="12.75">
      <c r="A95" s="80" t="s">
        <v>16</v>
      </c>
      <c r="B95" s="58" t="s">
        <v>15</v>
      </c>
      <c r="C95" s="68"/>
      <c r="D95" s="68"/>
      <c r="E95" s="28">
        <f>E94/C94*100</f>
        <v>108.50000641823804</v>
      </c>
      <c r="F95" s="28">
        <f>F94/D94*100</f>
        <v>110.2</v>
      </c>
      <c r="G95" s="28">
        <f>G94/E94*100</f>
        <v>106.08001726358054</v>
      </c>
      <c r="H95" s="28">
        <f>H94/G94*100</f>
        <v>104.99996208060591</v>
      </c>
      <c r="I95" s="28">
        <f>I94/H94*100</f>
        <v>105.00000849734627</v>
      </c>
      <c r="J95" s="28">
        <f>J94/I94*100</f>
        <v>105</v>
      </c>
    </row>
    <row r="96" spans="1:10" ht="24.75" customHeight="1">
      <c r="A96" s="63" t="s">
        <v>520</v>
      </c>
      <c r="B96" s="58" t="s">
        <v>10</v>
      </c>
      <c r="C96" s="71">
        <v>23143.05</v>
      </c>
      <c r="D96" s="71">
        <v>20368.5</v>
      </c>
      <c r="E96" s="28">
        <v>25110.21</v>
      </c>
      <c r="F96" s="28">
        <v>22425.72</v>
      </c>
      <c r="G96" s="28">
        <v>26636.91</v>
      </c>
      <c r="H96" s="28">
        <v>27968.76</v>
      </c>
      <c r="I96" s="28">
        <v>29367.19</v>
      </c>
      <c r="J96" s="28">
        <v>30835.55</v>
      </c>
    </row>
    <row r="97" spans="1:10" ht="18" customHeight="1">
      <c r="A97" s="80" t="s">
        <v>16</v>
      </c>
      <c r="B97" s="58" t="s">
        <v>15</v>
      </c>
      <c r="C97" s="68"/>
      <c r="D97" s="68"/>
      <c r="E97" s="28">
        <f>E96/C96*100</f>
        <v>108.50000324071374</v>
      </c>
      <c r="F97" s="28">
        <f>F96/D96*100</f>
        <v>110.10000736431256</v>
      </c>
      <c r="G97" s="28">
        <f>G96/E96*100</f>
        <v>106.07999694148317</v>
      </c>
      <c r="H97" s="28">
        <f>H96/G96*100</f>
        <v>105.00001689385141</v>
      </c>
      <c r="I97" s="28">
        <f>I96/H96*100</f>
        <v>104.99997139665827</v>
      </c>
      <c r="J97" s="28">
        <f>J96/I96*100</f>
        <v>105.00000170258032</v>
      </c>
    </row>
    <row r="98" spans="1:10" ht="24">
      <c r="A98" s="63" t="s">
        <v>521</v>
      </c>
      <c r="B98" s="58" t="s">
        <v>10</v>
      </c>
      <c r="C98" s="68">
        <v>15190</v>
      </c>
      <c r="D98" s="68">
        <v>17065.5</v>
      </c>
      <c r="E98" s="28">
        <v>16481.15</v>
      </c>
      <c r="F98" s="28">
        <v>18789.12</v>
      </c>
      <c r="G98" s="28">
        <v>17483.2</v>
      </c>
      <c r="H98" s="28">
        <v>18357.36</v>
      </c>
      <c r="I98" s="28">
        <v>19275.23</v>
      </c>
      <c r="J98" s="28">
        <v>20238.99</v>
      </c>
    </row>
    <row r="99" spans="1:10" ht="12.75">
      <c r="A99" s="80" t="s">
        <v>16</v>
      </c>
      <c r="B99" s="58" t="s">
        <v>15</v>
      </c>
      <c r="C99" s="68"/>
      <c r="D99" s="68"/>
      <c r="E99" s="28">
        <f>E98/C98*100</f>
        <v>108.50000000000001</v>
      </c>
      <c r="F99" s="28">
        <f>F98/D98*100</f>
        <v>110.10002636899006</v>
      </c>
      <c r="G99" s="28">
        <f>G98/E98*100</f>
        <v>106.07997621525196</v>
      </c>
      <c r="H99" s="28">
        <f>H98/G98*100</f>
        <v>105</v>
      </c>
      <c r="I99" s="28">
        <f>I98/H98*100</f>
        <v>105.00001089481275</v>
      </c>
      <c r="J99" s="28">
        <f>J98/I98*100</f>
        <v>104.9999922179917</v>
      </c>
    </row>
    <row r="100" spans="1:10" ht="24">
      <c r="A100" s="160" t="s">
        <v>523</v>
      </c>
      <c r="B100" s="58" t="s">
        <v>10</v>
      </c>
      <c r="C100" s="70">
        <v>0</v>
      </c>
      <c r="D100" s="70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</row>
    <row r="101" spans="1:10" ht="12.75">
      <c r="A101" s="80" t="s">
        <v>16</v>
      </c>
      <c r="B101" s="58" t="s">
        <v>15</v>
      </c>
      <c r="C101" s="68"/>
      <c r="D101" s="68"/>
      <c r="E101" s="28" t="e">
        <f>E100/C100*100</f>
        <v>#DIV/0!</v>
      </c>
      <c r="F101" s="28" t="e">
        <f>F100/D100*100</f>
        <v>#DIV/0!</v>
      </c>
      <c r="G101" s="28" t="e">
        <f>G100/E100*100</f>
        <v>#DIV/0!</v>
      </c>
      <c r="H101" s="28" t="e">
        <f>H100/G100*100</f>
        <v>#DIV/0!</v>
      </c>
      <c r="I101" s="28" t="e">
        <f>I100/H100*100</f>
        <v>#DIV/0!</v>
      </c>
      <c r="J101" s="28" t="e">
        <f>J100/I100*100</f>
        <v>#DIV/0!</v>
      </c>
    </row>
    <row r="102" spans="1:10" ht="24">
      <c r="A102" s="63" t="s">
        <v>522</v>
      </c>
      <c r="B102" s="58" t="s">
        <v>10</v>
      </c>
      <c r="C102" s="72">
        <v>15190</v>
      </c>
      <c r="D102" s="72">
        <v>15731.43</v>
      </c>
      <c r="E102" s="28">
        <v>16481.15</v>
      </c>
      <c r="F102" s="28">
        <v>17306.15</v>
      </c>
      <c r="G102" s="28">
        <v>17479.91</v>
      </c>
      <c r="H102" s="28">
        <v>18353.9</v>
      </c>
      <c r="I102" s="28">
        <v>19271.6</v>
      </c>
      <c r="J102" s="28">
        <v>20235.18</v>
      </c>
    </row>
    <row r="103" spans="1:10" ht="12.75">
      <c r="A103" s="80" t="s">
        <v>16</v>
      </c>
      <c r="B103" s="58" t="s">
        <v>15</v>
      </c>
      <c r="C103" s="68"/>
      <c r="D103" s="68"/>
      <c r="E103" s="28">
        <f>E102/C102*100</f>
        <v>108.50000000000001</v>
      </c>
      <c r="F103" s="28">
        <f>F102/D102*100</f>
        <v>110.01002451779655</v>
      </c>
      <c r="G103" s="28">
        <f>G102/E102*100</f>
        <v>106.06001401601222</v>
      </c>
      <c r="H103" s="28">
        <f>H102/G102*100</f>
        <v>104.9999685353071</v>
      </c>
      <c r="I103" s="28">
        <f>I102/H102*100</f>
        <v>105.00002724216651</v>
      </c>
      <c r="J103" s="28">
        <f>J102/I102*100</f>
        <v>105</v>
      </c>
    </row>
    <row r="104" spans="1:10" ht="36">
      <c r="A104" s="63" t="s">
        <v>524</v>
      </c>
      <c r="B104" s="58" t="s">
        <v>10</v>
      </c>
      <c r="C104" s="72">
        <v>18377</v>
      </c>
      <c r="D104" s="72">
        <v>18946.96</v>
      </c>
      <c r="E104" s="28">
        <v>19865.54</v>
      </c>
      <c r="F104" s="28">
        <v>20750.71</v>
      </c>
      <c r="G104" s="28">
        <v>20958.14</v>
      </c>
      <c r="H104" s="28">
        <v>22006.05</v>
      </c>
      <c r="I104" s="28">
        <v>23106.35</v>
      </c>
      <c r="J104" s="28">
        <v>24261.67</v>
      </c>
    </row>
    <row r="105" spans="1:10" ht="12.75">
      <c r="A105" s="80" t="s">
        <v>16</v>
      </c>
      <c r="B105" s="58" t="s">
        <v>15</v>
      </c>
      <c r="C105" s="68"/>
      <c r="D105" s="68"/>
      <c r="E105" s="28">
        <f>E104/C104*100</f>
        <v>108.10001632475377</v>
      </c>
      <c r="F105" s="28">
        <f>F104/D104*100</f>
        <v>109.51999687548822</v>
      </c>
      <c r="G105" s="28">
        <f>G104/E104*100</f>
        <v>105.49997634094012</v>
      </c>
      <c r="H105" s="28">
        <f>H104/G104*100</f>
        <v>105.00001431424735</v>
      </c>
      <c r="I105" s="28">
        <f>I104/H104*100</f>
        <v>104.99998863948778</v>
      </c>
      <c r="J105" s="28">
        <f>J104/I104*100</f>
        <v>105.00001081953663</v>
      </c>
    </row>
    <row r="106" spans="1:10" ht="12.75">
      <c r="A106" s="63" t="s">
        <v>525</v>
      </c>
      <c r="B106" s="58" t="s">
        <v>10</v>
      </c>
      <c r="C106" s="68">
        <v>19659.24</v>
      </c>
      <c r="D106" s="68">
        <v>19782</v>
      </c>
      <c r="E106" s="28">
        <v>21231.98</v>
      </c>
      <c r="F106" s="28">
        <v>21740.42</v>
      </c>
      <c r="G106" s="28">
        <v>22420.97</v>
      </c>
      <c r="H106" s="28">
        <v>23542.02</v>
      </c>
      <c r="I106" s="28">
        <v>24719.12</v>
      </c>
      <c r="J106" s="28">
        <v>25757.32</v>
      </c>
    </row>
    <row r="107" spans="1:10" ht="12.75">
      <c r="A107" s="80" t="s">
        <v>16</v>
      </c>
      <c r="B107" s="58" t="s">
        <v>15</v>
      </c>
      <c r="C107" s="68"/>
      <c r="D107" s="68"/>
      <c r="E107" s="28">
        <f>E106/C106*100</f>
        <v>108.0000040693333</v>
      </c>
      <c r="F107" s="28">
        <f>F106/D106*100</f>
        <v>109.90001011020118</v>
      </c>
      <c r="G107" s="28">
        <f>G106/E106*100</f>
        <v>105.59999585530883</v>
      </c>
      <c r="H107" s="28">
        <f>H106/G106*100</f>
        <v>105.00000669016549</v>
      </c>
      <c r="I107" s="28">
        <f>I106/H106*100</f>
        <v>104.99999575227615</v>
      </c>
      <c r="J107" s="28">
        <f>J106/I106*100</f>
        <v>104.19998770182757</v>
      </c>
    </row>
    <row r="108" spans="1:10" ht="24">
      <c r="A108" s="63" t="s">
        <v>536</v>
      </c>
      <c r="B108" s="58" t="s">
        <v>10</v>
      </c>
      <c r="C108" s="68">
        <v>19756.1</v>
      </c>
      <c r="D108" s="68">
        <v>18463.2</v>
      </c>
      <c r="E108" s="28">
        <v>21445.25</v>
      </c>
      <c r="F108" s="28">
        <v>20291.06</v>
      </c>
      <c r="G108" s="28">
        <v>22667.63</v>
      </c>
      <c r="H108" s="28">
        <v>23778.34</v>
      </c>
      <c r="I108" s="28">
        <v>24943.48</v>
      </c>
      <c r="J108" s="28">
        <v>26190.65</v>
      </c>
    </row>
    <row r="109" spans="1:10" ht="12.75">
      <c r="A109" s="80" t="s">
        <v>16</v>
      </c>
      <c r="B109" s="58" t="s">
        <v>15</v>
      </c>
      <c r="C109" s="68"/>
      <c r="D109" s="68"/>
      <c r="E109" s="28">
        <f>E108/C108*100</f>
        <v>108.55001746296082</v>
      </c>
      <c r="F109" s="28">
        <f>F108/D108*100</f>
        <v>109.90001733177348</v>
      </c>
      <c r="G109" s="28">
        <f>G108/E108*100</f>
        <v>105.70000349727795</v>
      </c>
      <c r="H109" s="28">
        <f>H108/G108*100</f>
        <v>104.89998292719618</v>
      </c>
      <c r="I109" s="28">
        <f>I108/H108*100</f>
        <v>104.90000563538078</v>
      </c>
      <c r="J109" s="28">
        <f>J108/I108*100</f>
        <v>104.99998396374524</v>
      </c>
    </row>
    <row r="110" spans="1:10" ht="24.75" customHeight="1">
      <c r="A110" s="161" t="s">
        <v>527</v>
      </c>
      <c r="B110" s="58" t="s">
        <v>10</v>
      </c>
      <c r="C110" s="68">
        <v>18659.41</v>
      </c>
      <c r="D110" s="68">
        <v>18324.11</v>
      </c>
      <c r="E110" s="28">
        <v>20290.24</v>
      </c>
      <c r="F110" s="28">
        <v>20184.01</v>
      </c>
      <c r="G110" s="28">
        <v>21446.79</v>
      </c>
      <c r="H110" s="28">
        <v>22476.23</v>
      </c>
      <c r="I110" s="28">
        <v>23555.09</v>
      </c>
      <c r="J110" s="28">
        <v>24567.96</v>
      </c>
    </row>
    <row r="111" spans="1:10" ht="12.75">
      <c r="A111" s="80" t="s">
        <v>16</v>
      </c>
      <c r="B111" s="58" t="s">
        <v>15</v>
      </c>
      <c r="C111" s="72"/>
      <c r="D111" s="72"/>
      <c r="E111" s="28">
        <f>E110/C110*100</f>
        <v>108.7399869556433</v>
      </c>
      <c r="F111" s="28">
        <f>F110/D110*100</f>
        <v>110.15001547141989</v>
      </c>
      <c r="G111" s="28">
        <f>G110/E110*100</f>
        <v>105.7000311479805</v>
      </c>
      <c r="H111" s="28">
        <f>H110/G110*100</f>
        <v>104.79997239680156</v>
      </c>
      <c r="I111" s="28">
        <f>I110/H110*100</f>
        <v>104.80000427117892</v>
      </c>
      <c r="J111" s="28">
        <f>J110/I110*100</f>
        <v>104.30000479726462</v>
      </c>
    </row>
    <row r="112" spans="1:10" ht="38.25">
      <c r="A112" s="66" t="s">
        <v>37</v>
      </c>
      <c r="B112" s="58" t="s">
        <v>10</v>
      </c>
      <c r="C112" s="72">
        <v>16275</v>
      </c>
      <c r="D112" s="72">
        <v>15700</v>
      </c>
      <c r="E112" s="28">
        <v>17658.38</v>
      </c>
      <c r="F112" s="28">
        <v>15700</v>
      </c>
      <c r="G112" s="28">
        <v>18435.34</v>
      </c>
      <c r="H112" s="28">
        <v>19246.5</v>
      </c>
      <c r="I112" s="28">
        <v>20093.34</v>
      </c>
      <c r="J112" s="28">
        <v>21098.01</v>
      </c>
    </row>
    <row r="113" spans="1:10" ht="12.75">
      <c r="A113" s="80" t="s">
        <v>16</v>
      </c>
      <c r="B113" s="58" t="s">
        <v>15</v>
      </c>
      <c r="C113" s="68"/>
      <c r="D113" s="68"/>
      <c r="E113" s="28">
        <f>E112/C112*100</f>
        <v>108.50003072196621</v>
      </c>
      <c r="F113" s="28">
        <f>F112/D112*100</f>
        <v>100</v>
      </c>
      <c r="G113" s="28">
        <f>G112/E112*100</f>
        <v>104.39995061834664</v>
      </c>
      <c r="H113" s="28">
        <f>H112/G112*100</f>
        <v>104.40002733879604</v>
      </c>
      <c r="I113" s="28">
        <f>I112/H112*100</f>
        <v>104.39996882550074</v>
      </c>
      <c r="J113" s="28">
        <f>J112/I112*100</f>
        <v>105.00001493032019</v>
      </c>
    </row>
    <row r="114" spans="1:10" ht="12.75">
      <c r="A114" s="76"/>
      <c r="B114" s="58"/>
      <c r="C114" s="72"/>
      <c r="D114" s="72"/>
      <c r="E114" s="28"/>
      <c r="F114" s="28"/>
      <c r="G114" s="28"/>
      <c r="H114" s="28"/>
      <c r="I114" s="28"/>
      <c r="J114" s="28"/>
    </row>
    <row r="115" spans="1:10" ht="25.5">
      <c r="A115" s="66" t="s">
        <v>34</v>
      </c>
      <c r="B115" s="58" t="s">
        <v>10</v>
      </c>
      <c r="C115" s="72">
        <v>20615</v>
      </c>
      <c r="D115" s="72">
        <v>19600</v>
      </c>
      <c r="E115" s="28">
        <v>22367.28</v>
      </c>
      <c r="F115" s="28">
        <v>19600</v>
      </c>
      <c r="G115" s="28">
        <v>23373.8</v>
      </c>
      <c r="H115" s="28">
        <v>24402.25</v>
      </c>
      <c r="I115" s="28">
        <v>25475.95</v>
      </c>
      <c r="J115" s="28">
        <v>26596.89</v>
      </c>
    </row>
    <row r="116" spans="1:10" ht="12.75">
      <c r="A116" s="80" t="s">
        <v>16</v>
      </c>
      <c r="B116" s="58" t="s">
        <v>15</v>
      </c>
      <c r="C116" s="68"/>
      <c r="D116" s="68"/>
      <c r="E116" s="28">
        <f>E115/C115*100</f>
        <v>108.50002425418384</v>
      </c>
      <c r="F116" s="28">
        <f>F115/D115*100</f>
        <v>100</v>
      </c>
      <c r="G116" s="28">
        <f>G115/E115*100</f>
        <v>104.49996602179613</v>
      </c>
      <c r="H116" s="28">
        <f>H115/G115*100</f>
        <v>104.40001197922462</v>
      </c>
      <c r="I116" s="28">
        <f>I115/H115*100</f>
        <v>104.40000409798277</v>
      </c>
      <c r="J116" s="28">
        <f>J115/I115*100</f>
        <v>104.39999293451274</v>
      </c>
    </row>
    <row r="117" spans="1:10" ht="12.75">
      <c r="A117" s="77"/>
      <c r="B117" s="157"/>
      <c r="C117" s="163"/>
      <c r="D117" s="163"/>
      <c r="E117" s="164"/>
      <c r="F117" s="164"/>
      <c r="G117" s="164"/>
      <c r="H117" s="164"/>
      <c r="I117" s="71"/>
      <c r="J117" s="71"/>
    </row>
    <row r="118" spans="1:10" ht="12.75">
      <c r="A118" s="65" t="s">
        <v>8</v>
      </c>
      <c r="B118" s="60"/>
      <c r="C118" s="71"/>
      <c r="D118" s="55"/>
      <c r="E118" s="71"/>
      <c r="F118" s="71"/>
      <c r="G118" s="71"/>
      <c r="H118" s="71"/>
      <c r="I118" s="71"/>
      <c r="J118" s="71"/>
    </row>
    <row r="119" spans="1:10" ht="12.75">
      <c r="A119" s="65" t="s">
        <v>9</v>
      </c>
      <c r="B119" s="62" t="s">
        <v>11</v>
      </c>
      <c r="C119" s="68">
        <f aca="true" t="shared" si="1" ref="C119:J119">C122+C128+C130+C132+C134+C136+C138+C145+C147+C149+C151+C153+C155+C157+C159+C161+C163+C165</f>
        <v>1610399.11872</v>
      </c>
      <c r="D119" s="68">
        <f t="shared" si="1"/>
        <v>428531.23527</v>
      </c>
      <c r="E119" s="68">
        <f t="shared" si="1"/>
        <v>1758449.3510400003</v>
      </c>
      <c r="F119" s="68">
        <f>F122+F128+F130+F132+F134+F136+F138+F145+F147+F149+F151+F153+F155+F157+F159+F161+F163+F165</f>
        <v>483397.73186999996</v>
      </c>
      <c r="G119" s="68">
        <f t="shared" si="1"/>
        <v>1828949.2782000003</v>
      </c>
      <c r="H119" s="68">
        <f t="shared" si="1"/>
        <v>1940407.29444</v>
      </c>
      <c r="I119" s="68">
        <f t="shared" si="1"/>
        <v>2058675.1198799997</v>
      </c>
      <c r="J119" s="68">
        <f t="shared" si="1"/>
        <v>2184694.8384000002</v>
      </c>
    </row>
    <row r="120" spans="1:10" ht="12.75">
      <c r="A120" s="170" t="s">
        <v>16</v>
      </c>
      <c r="B120" s="62" t="s">
        <v>15</v>
      </c>
      <c r="C120" s="68"/>
      <c r="D120" s="68"/>
      <c r="E120" s="68">
        <f>E119/C119*100</f>
        <v>109.19338756454833</v>
      </c>
      <c r="F120" s="68">
        <f>F119/D119*100</f>
        <v>112.80338329723638</v>
      </c>
      <c r="G120" s="68">
        <f>G119/E119*100</f>
        <v>104.00920999619944</v>
      </c>
      <c r="H120" s="68">
        <f>H119/G119*100</f>
        <v>106.09410099932862</v>
      </c>
      <c r="I120" s="68">
        <f>I119/H119*100</f>
        <v>106.09500004348993</v>
      </c>
      <c r="J120" s="68">
        <f>J119/I119*100</f>
        <v>106.1213990154671</v>
      </c>
    </row>
    <row r="121" spans="1:10" ht="12.75">
      <c r="A121" s="60" t="s">
        <v>3</v>
      </c>
      <c r="B121" s="60"/>
      <c r="C121" s="71"/>
      <c r="D121" s="71"/>
      <c r="E121" s="71"/>
      <c r="F121" s="71"/>
      <c r="G121" s="71"/>
      <c r="H121" s="71"/>
      <c r="I121" s="71"/>
      <c r="J121" s="71"/>
    </row>
    <row r="122" spans="1:10" ht="24">
      <c r="A122" s="63" t="s">
        <v>532</v>
      </c>
      <c r="B122" s="58" t="s">
        <v>11</v>
      </c>
      <c r="C122" s="78">
        <f>C12*C67*12/1000</f>
        <v>320214.17879999994</v>
      </c>
      <c r="D122" s="78">
        <f>D12*D67*3/1000</f>
        <v>102659.56158</v>
      </c>
      <c r="E122" s="78">
        <f>E12*E67*12/1000</f>
        <v>369182.2860000001</v>
      </c>
      <c r="F122" s="78">
        <f>F12*F67*3/1000</f>
        <v>118818.117</v>
      </c>
      <c r="G122" s="78">
        <f>G12*G67*12/1000</f>
        <v>397240.2</v>
      </c>
      <c r="H122" s="78">
        <f>H12*H67*12/1000</f>
        <v>437751</v>
      </c>
      <c r="I122" s="78">
        <f>I12*I67*12/1000</f>
        <v>479517.3</v>
      </c>
      <c r="J122" s="78">
        <f>J12*J67*12/1000</f>
        <v>523794.6</v>
      </c>
    </row>
    <row r="123" spans="1:10" ht="12.75">
      <c r="A123" s="179" t="s">
        <v>16</v>
      </c>
      <c r="B123" s="177" t="s">
        <v>15</v>
      </c>
      <c r="C123" s="78"/>
      <c r="D123" s="78"/>
      <c r="E123" s="68">
        <f>E122/C122*100</f>
        <v>115.29229823098643</v>
      </c>
      <c r="F123" s="68">
        <f>F122/D122*100</f>
        <v>115.7399419706347</v>
      </c>
      <c r="G123" s="68">
        <f>G122/E122*100</f>
        <v>107.60001632364342</v>
      </c>
      <c r="H123" s="68">
        <f>H122/G122*100</f>
        <v>110.19806152549516</v>
      </c>
      <c r="I123" s="68">
        <f>I122/H122*100</f>
        <v>109.54110898661567</v>
      </c>
      <c r="J123" s="68">
        <f>J122/I122*100</f>
        <v>109.23372316285564</v>
      </c>
    </row>
    <row r="124" spans="1:10" ht="48">
      <c r="A124" s="63" t="s">
        <v>513</v>
      </c>
      <c r="B124" s="58" t="s">
        <v>11</v>
      </c>
      <c r="C124" s="78">
        <f>C14*C69*12/1000</f>
        <v>279610.44479999994</v>
      </c>
      <c r="D124" s="78">
        <f>D14*D69*3/1000</f>
        <v>75233.00928</v>
      </c>
      <c r="E124" s="78">
        <f>E14*E69*12/1000</f>
        <v>324229.068</v>
      </c>
      <c r="F124" s="78">
        <f>F14*F69*3/1000</f>
        <v>90269.92197</v>
      </c>
      <c r="G124" s="78">
        <f>G14*G69*12/1000</f>
        <v>337198.302</v>
      </c>
      <c r="H124" s="78">
        <f>H14*H69*12/1000</f>
        <v>370918.116</v>
      </c>
      <c r="I124" s="78">
        <f>I14*I69*12/1000</f>
        <v>408009.96</v>
      </c>
      <c r="J124" s="78">
        <f>J14*J69*12/1000</f>
        <v>0</v>
      </c>
    </row>
    <row r="125" spans="1:10" ht="12.75">
      <c r="A125" s="179" t="s">
        <v>16</v>
      </c>
      <c r="B125" s="177" t="s">
        <v>15</v>
      </c>
      <c r="C125" s="78"/>
      <c r="D125" s="78"/>
      <c r="E125" s="68">
        <f>E124/C124*100</f>
        <v>115.95742363341076</v>
      </c>
      <c r="F125" s="68">
        <f>F124/D124*100</f>
        <v>119.98712112396841</v>
      </c>
      <c r="G125" s="68">
        <f>G124/E124*100</f>
        <v>104.00002198445699</v>
      </c>
      <c r="H125" s="68">
        <f>H124/G124*100</f>
        <v>109.99999519570534</v>
      </c>
      <c r="I125" s="68">
        <f>I124/H124*100</f>
        <v>110.00000873508158</v>
      </c>
      <c r="J125" s="68">
        <f>J124/I124*100</f>
        <v>0</v>
      </c>
    </row>
    <row r="126" spans="1:10" ht="12.75">
      <c r="A126" s="63" t="s">
        <v>514</v>
      </c>
      <c r="B126" s="58" t="s">
        <v>11</v>
      </c>
      <c r="C126" s="78">
        <f>C16*C71*12/1000</f>
        <v>6386.3694000000005</v>
      </c>
      <c r="D126" s="78">
        <f>D16*D71*3/1000</f>
        <v>2848.65</v>
      </c>
      <c r="E126" s="78">
        <f>E16*E71*12/1000</f>
        <v>6929.2098000000005</v>
      </c>
      <c r="F126" s="78">
        <f>F16*F71*3/1000</f>
        <v>3641.2578</v>
      </c>
      <c r="G126" s="78">
        <f>G16*G71*12/1000</f>
        <v>7275.6738000000005</v>
      </c>
      <c r="H126" s="78">
        <f>H16*H71*12/1000</f>
        <v>8003.237399999999</v>
      </c>
      <c r="I126" s="78">
        <f>I16*I71*12/1000</f>
        <v>8803.560599999999</v>
      </c>
      <c r="J126" s="78">
        <f>J16*J71*12/1000</f>
        <v>9683.9172</v>
      </c>
    </row>
    <row r="127" spans="1:10" ht="12.75">
      <c r="A127" s="179" t="s">
        <v>16</v>
      </c>
      <c r="B127" s="177" t="s">
        <v>15</v>
      </c>
      <c r="C127" s="78"/>
      <c r="D127" s="78"/>
      <c r="E127" s="68">
        <f>E126/C126*100</f>
        <v>108.4999843573095</v>
      </c>
      <c r="F127" s="68">
        <f>F126/D126*100</f>
        <v>127.82397977989572</v>
      </c>
      <c r="G127" s="68">
        <f>G126/E126*100</f>
        <v>105.00005065512666</v>
      </c>
      <c r="H127" s="68">
        <f>H126/G126*100</f>
        <v>109.999948046049</v>
      </c>
      <c r="I127" s="68">
        <f>I126/H126*100</f>
        <v>109.99999325273045</v>
      </c>
      <c r="J127" s="68">
        <f>J126/I126*100</f>
        <v>110.00000613388178</v>
      </c>
    </row>
    <row r="128" spans="1:10" ht="12.75">
      <c r="A128" s="63" t="s">
        <v>528</v>
      </c>
      <c r="B128" s="58" t="s">
        <v>11</v>
      </c>
      <c r="C128" s="78">
        <f>C18*C73*12/1000</f>
        <v>0</v>
      </c>
      <c r="D128" s="78">
        <f>D18*D73*3/1000</f>
        <v>0</v>
      </c>
      <c r="E128" s="78">
        <f>E18*E73*12/1000</f>
        <v>0</v>
      </c>
      <c r="F128" s="78">
        <f>F18*F73*3/1000</f>
        <v>0</v>
      </c>
      <c r="G128" s="78">
        <f>G18*G73*12/1000</f>
        <v>0</v>
      </c>
      <c r="H128" s="78">
        <f>H18*H73*12/1000</f>
        <v>0</v>
      </c>
      <c r="I128" s="78">
        <f>I18*I73*12/1000</f>
        <v>0</v>
      </c>
      <c r="J128" s="78">
        <f>J18*J73*12/1000</f>
        <v>0</v>
      </c>
    </row>
    <row r="129" spans="1:10" ht="12.75">
      <c r="A129" s="179" t="s">
        <v>16</v>
      </c>
      <c r="B129" s="177" t="s">
        <v>15</v>
      </c>
      <c r="C129" s="78"/>
      <c r="D129" s="78"/>
      <c r="E129" s="68" t="e">
        <f>E128/C128*100</f>
        <v>#DIV/0!</v>
      </c>
      <c r="F129" s="68" t="e">
        <f>F128/D128*100</f>
        <v>#DIV/0!</v>
      </c>
      <c r="G129" s="68" t="e">
        <f>G128/E128*100</f>
        <v>#DIV/0!</v>
      </c>
      <c r="H129" s="68" t="e">
        <f>H128/G128*100</f>
        <v>#DIV/0!</v>
      </c>
      <c r="I129" s="68" t="e">
        <f>I128/H128*100</f>
        <v>#DIV/0!</v>
      </c>
      <c r="J129" s="68" t="e">
        <f>J128/I128*100</f>
        <v>#DIV/0!</v>
      </c>
    </row>
    <row r="130" spans="1:10" ht="12.75">
      <c r="A130" s="63" t="s">
        <v>529</v>
      </c>
      <c r="B130" s="58" t="s">
        <v>11</v>
      </c>
      <c r="C130" s="127">
        <f>C20*C75*12/1000</f>
        <v>124015.5</v>
      </c>
      <c r="D130" s="127">
        <f>D20*D75*3/1000</f>
        <v>41778.17415</v>
      </c>
      <c r="E130" s="127">
        <f>E20*E75*12/1000</f>
        <v>125221.671</v>
      </c>
      <c r="F130" s="127">
        <f>F20*F75*3/1000</f>
        <v>43898.88675</v>
      </c>
      <c r="G130" s="127">
        <f>G20*G75*12/1000</f>
        <v>100482.44544</v>
      </c>
      <c r="H130" s="127">
        <f>H20*H75*12/1000</f>
        <v>105576.87744000001</v>
      </c>
      <c r="I130" s="127">
        <f>I20*I75*12/1000</f>
        <v>112967.25119999998</v>
      </c>
      <c r="J130" s="127">
        <f>J20*J75*12/1000</f>
        <v>120875.00256</v>
      </c>
    </row>
    <row r="131" spans="1:10" ht="12.75">
      <c r="A131" s="179" t="s">
        <v>16</v>
      </c>
      <c r="B131" s="177" t="s">
        <v>15</v>
      </c>
      <c r="C131" s="127"/>
      <c r="D131" s="127"/>
      <c r="E131" s="68">
        <f>E130/C130*100</f>
        <v>100.97259697376538</v>
      </c>
      <c r="F131" s="68">
        <f>F130/D130*100</f>
        <v>105.07612561617894</v>
      </c>
      <c r="G131" s="68">
        <f>G130/E130*100</f>
        <v>80.24365482233502</v>
      </c>
      <c r="H131" s="68">
        <f>H130/G130*100</f>
        <v>105.0699721505504</v>
      </c>
      <c r="I131" s="68">
        <f>I130/H130*100</f>
        <v>106.99999274386569</v>
      </c>
      <c r="J131" s="68">
        <f>J130/I130*100</f>
        <v>107.00003875105355</v>
      </c>
    </row>
    <row r="132" spans="1:10" ht="36">
      <c r="A132" s="63" t="s">
        <v>515</v>
      </c>
      <c r="B132" s="58" t="s">
        <v>11</v>
      </c>
      <c r="C132" s="78">
        <f>C22*C77*12/1000</f>
        <v>293121.20160000003</v>
      </c>
      <c r="D132" s="78">
        <f>D22*D77*3/1000</f>
        <v>68677.908</v>
      </c>
      <c r="E132" s="78">
        <f>E22*E77*12/1000</f>
        <v>318124.494</v>
      </c>
      <c r="F132" s="78">
        <f>F22*F77*3/1000</f>
        <v>74172.15</v>
      </c>
      <c r="G132" s="78">
        <f>G22*G77*12/1000</f>
        <v>334285.218</v>
      </c>
      <c r="H132" s="78">
        <f>H22*H77*12/1000</f>
        <v>350999.442</v>
      </c>
      <c r="I132" s="78">
        <f>I22*I77*12/1000</f>
        <v>368549.37720000005</v>
      </c>
      <c r="J132" s="78">
        <f>J22*J77*12/1000</f>
        <v>390662.3664</v>
      </c>
    </row>
    <row r="133" spans="1:10" ht="12.75">
      <c r="A133" s="179" t="s">
        <v>16</v>
      </c>
      <c r="B133" s="177" t="s">
        <v>15</v>
      </c>
      <c r="C133" s="78"/>
      <c r="D133" s="78"/>
      <c r="E133" s="68">
        <f>E132/C132*100</f>
        <v>108.53001838949885</v>
      </c>
      <c r="F133" s="68">
        <f>F132/D132*100</f>
        <v>108.0000136288368</v>
      </c>
      <c r="G133" s="68">
        <f>G132/E132*100</f>
        <v>105.07999990720613</v>
      </c>
      <c r="H133" s="68">
        <f>H132/G132*100</f>
        <v>104.99998896152208</v>
      </c>
      <c r="I133" s="68">
        <f>I132/H132*100</f>
        <v>104.99998948716281</v>
      </c>
      <c r="J133" s="68">
        <f>J132/I132*100</f>
        <v>106.00000720880338</v>
      </c>
    </row>
    <row r="134" spans="1:10" ht="48">
      <c r="A134" s="63" t="s">
        <v>516</v>
      </c>
      <c r="B134" s="58" t="s">
        <v>11</v>
      </c>
      <c r="C134" s="78">
        <f>C24*C79*12/1000</f>
        <v>21539.2608</v>
      </c>
      <c r="D134" s="78">
        <f>D24*D79*3/1000</f>
        <v>3834.1512000000002</v>
      </c>
      <c r="E134" s="78">
        <f>E24*E79*12/1000</f>
        <v>23346.409440000003</v>
      </c>
      <c r="F134" s="78">
        <f>F24*F79*3/1000</f>
        <v>5291.12976</v>
      </c>
      <c r="G134" s="78">
        <f>G24*G79*12/1000</f>
        <v>24401.6568</v>
      </c>
      <c r="H134" s="78">
        <f>H24*H79*12/1000</f>
        <v>25572.945600000003</v>
      </c>
      <c r="I134" s="78">
        <f>I24*I79*12/1000</f>
        <v>26800.439039999997</v>
      </c>
      <c r="J134" s="78">
        <f>J24*J79*12/1000</f>
        <v>28086.864</v>
      </c>
    </row>
    <row r="135" spans="1:10" ht="12.75">
      <c r="A135" s="179" t="s">
        <v>16</v>
      </c>
      <c r="B135" s="177" t="s">
        <v>15</v>
      </c>
      <c r="C135" s="78"/>
      <c r="D135" s="78"/>
      <c r="E135" s="68">
        <f>E134/C134*100</f>
        <v>108.39002162971165</v>
      </c>
      <c r="F135" s="68">
        <f>F134/D134*100</f>
        <v>138.00002879385661</v>
      </c>
      <c r="G135" s="68">
        <f>G134/E134*100</f>
        <v>104.5199556818875</v>
      </c>
      <c r="H135" s="68">
        <f>H134/G134*100</f>
        <v>104.80003800397685</v>
      </c>
      <c r="I135" s="68">
        <f>I134/H134*100</f>
        <v>104.79996891715125</v>
      </c>
      <c r="J135" s="68">
        <f>J134/I134*100</f>
        <v>104.80001450006098</v>
      </c>
    </row>
    <row r="136" spans="1:10" ht="12.75">
      <c r="A136" s="63" t="s">
        <v>530</v>
      </c>
      <c r="B136" s="58" t="s">
        <v>11</v>
      </c>
      <c r="C136" s="78">
        <f>C26*C81*12/1000</f>
        <v>18533.97</v>
      </c>
      <c r="D136" s="78">
        <f>D26*D81*3/1000</f>
        <v>4179.32775</v>
      </c>
      <c r="E136" s="78">
        <f>E26*E81*12/1000</f>
        <v>20114.9208</v>
      </c>
      <c r="F136" s="78">
        <f>F26*F81*3/1000</f>
        <v>6947.973</v>
      </c>
      <c r="G136" s="78">
        <f>G26*G81*12/1000</f>
        <v>21022.099799999996</v>
      </c>
      <c r="H136" s="78">
        <f>H26*H81*12/1000</f>
        <v>22073.2044</v>
      </c>
      <c r="I136" s="78">
        <f>I26*I81*12/1000</f>
        <v>23176.8654</v>
      </c>
      <c r="J136" s="78">
        <f>J26*J81*12/1000</f>
        <v>24335.7114</v>
      </c>
    </row>
    <row r="137" spans="1:10" ht="12.75">
      <c r="A137" s="179" t="s">
        <v>16</v>
      </c>
      <c r="B137" s="177" t="s">
        <v>15</v>
      </c>
      <c r="C137" s="78"/>
      <c r="D137" s="78"/>
      <c r="E137" s="68">
        <f>E136/C136*100</f>
        <v>108.5300170443785</v>
      </c>
      <c r="F137" s="68">
        <f>F136/D136*100</f>
        <v>166.24618636334515</v>
      </c>
      <c r="G137" s="68">
        <f>G136/E136*100</f>
        <v>104.50998047180975</v>
      </c>
      <c r="H137" s="68">
        <f>H136/G136*100</f>
        <v>104.99999814480951</v>
      </c>
      <c r="I137" s="68">
        <f>I136/H136*100</f>
        <v>105.00000353369627</v>
      </c>
      <c r="J137" s="68">
        <f>J136/I136*100</f>
        <v>105.00001177898717</v>
      </c>
    </row>
    <row r="138" spans="1:10" ht="36">
      <c r="A138" s="63" t="s">
        <v>517</v>
      </c>
      <c r="B138" s="58" t="s">
        <v>11</v>
      </c>
      <c r="C138" s="78">
        <f>C28*C83*12/1000</f>
        <v>133112.574</v>
      </c>
      <c r="D138" s="78">
        <f>D28*D83*3/1000</f>
        <v>32032.935</v>
      </c>
      <c r="E138" s="78">
        <f>E28*E83*12/1000</f>
        <v>144427.14119999998</v>
      </c>
      <c r="F138" s="78">
        <f>F28*F83*3/1000</f>
        <v>38832.985799999995</v>
      </c>
      <c r="G138" s="78">
        <f>G28*G83*12/1000</f>
        <v>150334.182</v>
      </c>
      <c r="H138" s="78">
        <f>H28*H83*12/1000</f>
        <v>157550.238</v>
      </c>
      <c r="I138" s="78">
        <f>I28*I83*12/1000</f>
        <v>165112.6596</v>
      </c>
      <c r="J138" s="78">
        <f>J28*J83*12/1000</f>
        <v>172872.94079999998</v>
      </c>
    </row>
    <row r="139" spans="1:10" ht="12.75">
      <c r="A139" s="179" t="s">
        <v>16</v>
      </c>
      <c r="B139" s="177" t="s">
        <v>15</v>
      </c>
      <c r="C139" s="78"/>
      <c r="D139" s="78"/>
      <c r="E139" s="68">
        <f>E138/C138*100</f>
        <v>108.4999988055223</v>
      </c>
      <c r="F139" s="68">
        <f>F138/D138*100</f>
        <v>121.22831017513691</v>
      </c>
      <c r="G139" s="68">
        <f>G138/E138*100</f>
        <v>104.0899797302088</v>
      </c>
      <c r="H139" s="68">
        <f>H138/G138*100</f>
        <v>104.8000101533795</v>
      </c>
      <c r="I139" s="68">
        <f>I138/H138*100</f>
        <v>104.80000645889218</v>
      </c>
      <c r="J139" s="68">
        <f>J138/I138*100</f>
        <v>104.69999164134352</v>
      </c>
    </row>
    <row r="140" spans="1:10" ht="12.75">
      <c r="A140" s="63" t="s">
        <v>32</v>
      </c>
      <c r="B140" s="58"/>
      <c r="C140" s="78"/>
      <c r="D140" s="78"/>
      <c r="E140" s="78"/>
      <c r="F140" s="127"/>
      <c r="G140" s="78"/>
      <c r="H140" s="78"/>
      <c r="I140" s="78"/>
      <c r="J140" s="78"/>
    </row>
    <row r="141" spans="1:10" ht="49.5" customHeight="1">
      <c r="A141" s="79" t="s">
        <v>533</v>
      </c>
      <c r="B141" s="58" t="s">
        <v>11</v>
      </c>
      <c r="C141" s="78">
        <f>C31*C86*12/1000</f>
        <v>14582.4</v>
      </c>
      <c r="D141" s="78">
        <f>D31*D86*3/1000</f>
        <v>3760.218</v>
      </c>
      <c r="E141" s="78">
        <f>E31*E86*12/1000</f>
        <v>15821.904</v>
      </c>
      <c r="F141" s="78">
        <f>F31*F86*3/1000</f>
        <v>4372.05825</v>
      </c>
      <c r="G141" s="78">
        <f>G31*G86*12/1000</f>
        <v>16457.943600000002</v>
      </c>
      <c r="H141" s="78">
        <f>H31*H86*12/1000</f>
        <v>17254.507200000004</v>
      </c>
      <c r="I141" s="78">
        <f>I31*I86*12/1000</f>
        <v>18089.626800000002</v>
      </c>
      <c r="J141" s="78">
        <f>J31*J86*12/1000</f>
        <v>18957.9264</v>
      </c>
    </row>
    <row r="142" spans="1:10" ht="24" customHeight="1">
      <c r="A142" s="179" t="s">
        <v>16</v>
      </c>
      <c r="B142" s="174" t="s">
        <v>15</v>
      </c>
      <c r="C142" s="78"/>
      <c r="D142" s="78"/>
      <c r="E142" s="68">
        <f>E141/C141*100</f>
        <v>108.5</v>
      </c>
      <c r="F142" s="68">
        <f>F141/D141*100</f>
        <v>116.27140367925477</v>
      </c>
      <c r="G142" s="68">
        <f>G141/E141*100</f>
        <v>104.01999405381301</v>
      </c>
      <c r="H142" s="68">
        <f>H141/G141*100</f>
        <v>104.83999471234063</v>
      </c>
      <c r="I142" s="68">
        <f>I141/H141*100</f>
        <v>104.84000841241064</v>
      </c>
      <c r="J142" s="68">
        <f>J141/I141*100</f>
        <v>104.79998625510616</v>
      </c>
    </row>
    <row r="143" spans="1:10" ht="36">
      <c r="A143" s="63" t="s">
        <v>534</v>
      </c>
      <c r="B143" s="58" t="s">
        <v>11</v>
      </c>
      <c r="C143" s="78">
        <f>C33*C88*12/1000</f>
        <v>88536</v>
      </c>
      <c r="D143" s="78">
        <f>D33*D88*3/1000</f>
        <v>22011.4125</v>
      </c>
      <c r="E143" s="78">
        <f>E33*E88*12/1000</f>
        <v>96061.58400000002</v>
      </c>
      <c r="F143" s="78">
        <f>F33*F88*3/1000</f>
        <v>27394.7784</v>
      </c>
      <c r="G143" s="78">
        <f>G33*G88*12/1000</f>
        <v>101344.944</v>
      </c>
      <c r="H143" s="78">
        <f>H33*H88*12/1000</f>
        <v>106209.504</v>
      </c>
      <c r="I143" s="78">
        <f>I33*I88*12/1000</f>
        <v>111307.536</v>
      </c>
      <c r="J143" s="78">
        <f>J33*J88*12/1000</f>
        <v>116427.696</v>
      </c>
    </row>
    <row r="144" spans="1:10" ht="12.75">
      <c r="A144" s="179" t="s">
        <v>16</v>
      </c>
      <c r="B144" s="177" t="s">
        <v>15</v>
      </c>
      <c r="C144" s="78"/>
      <c r="D144" s="78"/>
      <c r="E144" s="68">
        <f>E143/C143*100</f>
        <v>108.50002710761726</v>
      </c>
      <c r="F144" s="68">
        <f>F143/D143*100</f>
        <v>124.45715784936564</v>
      </c>
      <c r="G144" s="68">
        <f>G143/E143*100</f>
        <v>105.49997176811074</v>
      </c>
      <c r="H144" s="68">
        <f>H143/G143*100</f>
        <v>104.80000265232768</v>
      </c>
      <c r="I144" s="68">
        <f>I143/H143*100</f>
        <v>104.79997722237738</v>
      </c>
      <c r="J144" s="68">
        <f>J143/I143*100</f>
        <v>104.6000119884066</v>
      </c>
    </row>
    <row r="145" spans="1:10" ht="12.75">
      <c r="A145" s="63" t="s">
        <v>518</v>
      </c>
      <c r="B145" s="58" t="s">
        <v>11</v>
      </c>
      <c r="C145" s="78">
        <f>C35*C90*12/1000</f>
        <v>49393.50527999999</v>
      </c>
      <c r="D145" s="78">
        <f>D35*D90*3/1000</f>
        <v>17144.4</v>
      </c>
      <c r="E145" s="78">
        <f>E35*E90*12/1000</f>
        <v>53591.94432000001</v>
      </c>
      <c r="F145" s="78">
        <f>F35*F90*3/1000</f>
        <v>18841.695600000003</v>
      </c>
      <c r="G145" s="78">
        <f>G35*G90*12/1000</f>
        <v>56850.337920000005</v>
      </c>
      <c r="H145" s="78">
        <f>H35*H90*12/1000</f>
        <v>59692.85760000001</v>
      </c>
      <c r="I145" s="78">
        <f>I35*I90*12/1000</f>
        <v>62677.50048</v>
      </c>
      <c r="J145" s="78">
        <f>J35*J90*12/1000</f>
        <v>65811.36575999999</v>
      </c>
    </row>
    <row r="146" spans="1:10" ht="12.75">
      <c r="A146" s="179" t="s">
        <v>16</v>
      </c>
      <c r="B146" s="177" t="s">
        <v>15</v>
      </c>
      <c r="C146" s="78"/>
      <c r="D146" s="78"/>
      <c r="E146" s="68">
        <f>E145/C145*100</f>
        <v>108.49998196362067</v>
      </c>
      <c r="F146" s="68">
        <f>F145/D145*100</f>
        <v>109.89999999999999</v>
      </c>
      <c r="G146" s="68">
        <f>G145/E145*100</f>
        <v>106.08000631688968</v>
      </c>
      <c r="H146" s="68">
        <f>H145/G145*100</f>
        <v>105.00000489706854</v>
      </c>
      <c r="I146" s="68">
        <f>I145/H145*100</f>
        <v>104.99999999999999</v>
      </c>
      <c r="J146" s="68">
        <f>J145/I145*100</f>
        <v>104.99998445375145</v>
      </c>
    </row>
    <row r="147" spans="1:10" ht="24">
      <c r="A147" s="63" t="s">
        <v>519</v>
      </c>
      <c r="B147" s="58" t="s">
        <v>11</v>
      </c>
      <c r="C147" s="78">
        <f>C37*C92*12/1000</f>
        <v>4687.2</v>
      </c>
      <c r="D147" s="78">
        <f>D37*D92*3/1000</f>
        <v>1568.925</v>
      </c>
      <c r="E147" s="78">
        <f>E37*E92*12/1000</f>
        <v>5085.6144</v>
      </c>
      <c r="F147" s="78">
        <f>F37*F92*3/1000</f>
        <v>1727.3865</v>
      </c>
      <c r="G147" s="78">
        <f>G37*G92*12/1000</f>
        <v>5390.750399999999</v>
      </c>
      <c r="H147" s="78">
        <f>H37*H92*12/1000</f>
        <v>5660.2848</v>
      </c>
      <c r="I147" s="78">
        <f>I37*I92*12/1000</f>
        <v>5943.3024</v>
      </c>
      <c r="J147" s="78">
        <f>J37*J92*12/1000</f>
        <v>6240.4655999999995</v>
      </c>
    </row>
    <row r="148" spans="1:10" ht="12.75">
      <c r="A148" s="179" t="s">
        <v>16</v>
      </c>
      <c r="B148" s="177" t="s">
        <v>15</v>
      </c>
      <c r="C148" s="78"/>
      <c r="D148" s="78"/>
      <c r="E148" s="68">
        <f>E147/C147*100</f>
        <v>108.50005120327701</v>
      </c>
      <c r="F148" s="68">
        <f>F147/D147*100</f>
        <v>110.10000478034323</v>
      </c>
      <c r="G148" s="68">
        <f>G147/E147*100</f>
        <v>105.99998301090226</v>
      </c>
      <c r="H148" s="68">
        <f>H147/G147*100</f>
        <v>104.99994212308552</v>
      </c>
      <c r="I148" s="68">
        <f>I147/H147*100</f>
        <v>105.00005936097065</v>
      </c>
      <c r="J148" s="68">
        <f>J147/I147*100</f>
        <v>104.9999676947281</v>
      </c>
    </row>
    <row r="149" spans="1:10" ht="24">
      <c r="A149" s="63" t="s">
        <v>531</v>
      </c>
      <c r="B149" s="58" t="s">
        <v>11</v>
      </c>
      <c r="C149" s="78">
        <f>C39*C94*12/1000</f>
        <v>8880.942</v>
      </c>
      <c r="D149" s="78">
        <f>D39*D94*3/1000</f>
        <v>2198.49</v>
      </c>
      <c r="E149" s="78">
        <f>E39*E94*12/1000</f>
        <v>9635.82264</v>
      </c>
      <c r="F149" s="78">
        <f>F39*F94*3/1000</f>
        <v>2422.73598</v>
      </c>
      <c r="G149" s="78">
        <f>G39*G94*12/1000</f>
        <v>10221.68232</v>
      </c>
      <c r="H149" s="78">
        <f>H39*H94*12/1000</f>
        <v>10732.76256</v>
      </c>
      <c r="I149" s="78">
        <f>I39*I94*12/1000</f>
        <v>11269.4016</v>
      </c>
      <c r="J149" s="78">
        <f>J39*J94*12/1000</f>
        <v>11832.87168</v>
      </c>
    </row>
    <row r="150" spans="1:10" ht="12.75">
      <c r="A150" s="179" t="s">
        <v>16</v>
      </c>
      <c r="B150" s="177" t="s">
        <v>15</v>
      </c>
      <c r="C150" s="78"/>
      <c r="D150" s="78"/>
      <c r="E150" s="68">
        <f>E149/C149*100</f>
        <v>108.50000641823807</v>
      </c>
      <c r="F150" s="68">
        <f>F149/D149*100</f>
        <v>110.2</v>
      </c>
      <c r="G150" s="68">
        <f>G149/E149*100</f>
        <v>106.08001726358052</v>
      </c>
      <c r="H150" s="68">
        <f>H149/G149*100</f>
        <v>104.99996208060591</v>
      </c>
      <c r="I150" s="68">
        <f>I149/H149*100</f>
        <v>105.00000849734627</v>
      </c>
      <c r="J150" s="68">
        <f>J149/I149*100</f>
        <v>105</v>
      </c>
    </row>
    <row r="151" spans="1:10" ht="12.75">
      <c r="A151" s="63" t="s">
        <v>520</v>
      </c>
      <c r="B151" s="58" t="s">
        <v>11</v>
      </c>
      <c r="C151" s="78">
        <f>C41*C96*12/1000</f>
        <v>33325.992</v>
      </c>
      <c r="D151" s="78">
        <f>D41*D96*3/1000</f>
        <v>7027.1325</v>
      </c>
      <c r="E151" s="78">
        <f>E41*E96*12/1000</f>
        <v>36158.7024</v>
      </c>
      <c r="F151" s="78">
        <f>F41*F96*3/1000</f>
        <v>7736.8734</v>
      </c>
      <c r="G151" s="78">
        <f>G41*G96*12/1000</f>
        <v>38357.150400000006</v>
      </c>
      <c r="H151" s="78">
        <f>H41*H96*12/1000</f>
        <v>40275.0144</v>
      </c>
      <c r="I151" s="78">
        <f>I41*I96*12/1000</f>
        <v>42288.7536</v>
      </c>
      <c r="J151" s="78">
        <f>J41*J96*12/1000</f>
        <v>44403.192</v>
      </c>
    </row>
    <row r="152" spans="1:10" ht="12.75">
      <c r="A152" s="179" t="s">
        <v>16</v>
      </c>
      <c r="B152" s="177" t="s">
        <v>15</v>
      </c>
      <c r="C152" s="78"/>
      <c r="D152" s="78"/>
      <c r="E152" s="68">
        <f>E151/C151*100</f>
        <v>108.50000324071374</v>
      </c>
      <c r="F152" s="68">
        <f>F151/D151*100</f>
        <v>110.10000736431256</v>
      </c>
      <c r="G152" s="68">
        <f>G151/E151*100</f>
        <v>106.07999694148317</v>
      </c>
      <c r="H152" s="68">
        <f>H151/G151*100</f>
        <v>105.00001689385141</v>
      </c>
      <c r="I152" s="68">
        <f>I151/H151*100</f>
        <v>104.99997139665827</v>
      </c>
      <c r="J152" s="68">
        <f>J151/I151*100</f>
        <v>105.00000170258035</v>
      </c>
    </row>
    <row r="153" spans="1:10" ht="24">
      <c r="A153" s="63" t="s">
        <v>521</v>
      </c>
      <c r="B153" s="58" t="s">
        <v>11</v>
      </c>
      <c r="C153" s="78">
        <f>C43*C98*12/1000</f>
        <v>3827.88</v>
      </c>
      <c r="D153" s="78">
        <f>D43*D98*3/1000</f>
        <v>1075.1265</v>
      </c>
      <c r="E153" s="78">
        <f>E43*E98*12/1000</f>
        <v>4153.2498000000005</v>
      </c>
      <c r="F153" s="78">
        <f>F43*F98*3/1000</f>
        <v>1183.71456</v>
      </c>
      <c r="G153" s="78">
        <f>G43*G98*12/1000</f>
        <v>4405.7664</v>
      </c>
      <c r="H153" s="78">
        <f>H43*H98*12/1000</f>
        <v>4626.05472</v>
      </c>
      <c r="I153" s="78">
        <f>I43*I98*12/1000</f>
        <v>4857.35796</v>
      </c>
      <c r="J153" s="78">
        <f>J43*J98*12/1000</f>
        <v>5100.22548</v>
      </c>
    </row>
    <row r="154" spans="1:10" ht="12.75">
      <c r="A154" s="179" t="s">
        <v>16</v>
      </c>
      <c r="B154" s="177" t="s">
        <v>15</v>
      </c>
      <c r="C154" s="78"/>
      <c r="D154" s="78"/>
      <c r="E154" s="68">
        <f>E153/C153*100</f>
        <v>108.50000000000001</v>
      </c>
      <c r="F154" s="68">
        <f>F153/D153*100</f>
        <v>110.10002636899006</v>
      </c>
      <c r="G154" s="68">
        <f>G153/E153*100</f>
        <v>106.07997621525196</v>
      </c>
      <c r="H154" s="68">
        <f>H153/G153*100</f>
        <v>104.99999999999999</v>
      </c>
      <c r="I154" s="68">
        <f>I153/H153*100</f>
        <v>105.00001089481276</v>
      </c>
      <c r="J154" s="68">
        <f>J153/I153*100</f>
        <v>104.99999221799168</v>
      </c>
    </row>
    <row r="155" spans="1:10" ht="24">
      <c r="A155" s="63" t="s">
        <v>523</v>
      </c>
      <c r="B155" s="58" t="s">
        <v>11</v>
      </c>
      <c r="C155" s="78">
        <f>C45*C100*12/1000</f>
        <v>0</v>
      </c>
      <c r="D155" s="78">
        <f>D45*D100*3/1000</f>
        <v>0</v>
      </c>
      <c r="E155" s="78">
        <f>E45*E100*12/1000</f>
        <v>0</v>
      </c>
      <c r="F155" s="78">
        <f>F45*F100*3/1000</f>
        <v>0</v>
      </c>
      <c r="G155" s="78">
        <f>G45*G100*12/1000</f>
        <v>0</v>
      </c>
      <c r="H155" s="78">
        <f>H45*H100*12/1000</f>
        <v>0</v>
      </c>
      <c r="I155" s="78">
        <f>I45*I100*12/1000</f>
        <v>0</v>
      </c>
      <c r="J155" s="78">
        <f>J45*J100*12/1000</f>
        <v>0</v>
      </c>
    </row>
    <row r="156" spans="1:10" ht="12.75">
      <c r="A156" s="179" t="s">
        <v>16</v>
      </c>
      <c r="B156" s="177" t="s">
        <v>15</v>
      </c>
      <c r="C156" s="78"/>
      <c r="D156" s="78"/>
      <c r="E156" s="68" t="e">
        <f>E155/C155*100</f>
        <v>#DIV/0!</v>
      </c>
      <c r="F156" s="68" t="e">
        <f>F155/D155*100</f>
        <v>#DIV/0!</v>
      </c>
      <c r="G156" s="68" t="e">
        <f>G155/E155*100</f>
        <v>#DIV/0!</v>
      </c>
      <c r="H156" s="68" t="e">
        <f>H155/G155*100</f>
        <v>#DIV/0!</v>
      </c>
      <c r="I156" s="68" t="e">
        <f>I155/H155*100</f>
        <v>#DIV/0!</v>
      </c>
      <c r="J156" s="68" t="e">
        <f>J155/I155*100</f>
        <v>#DIV/0!</v>
      </c>
    </row>
    <row r="157" spans="1:10" ht="24">
      <c r="A157" s="63" t="s">
        <v>522</v>
      </c>
      <c r="B157" s="58" t="s">
        <v>11</v>
      </c>
      <c r="C157" s="78">
        <f>C47*C102*12/1000</f>
        <v>3827.88</v>
      </c>
      <c r="D157" s="78">
        <f>D47*D102*3/1000</f>
        <v>991.08009</v>
      </c>
      <c r="E157" s="78">
        <f>E47*E102*12/1000</f>
        <v>4153.2498000000005</v>
      </c>
      <c r="F157" s="78">
        <f>F47*F102*3/1000</f>
        <v>1090.2874500000003</v>
      </c>
      <c r="G157" s="78">
        <f>G47*G102*12/1000</f>
        <v>4404.93732</v>
      </c>
      <c r="H157" s="78">
        <f>H47*H102*12/1000</f>
        <v>4625.1828000000005</v>
      </c>
      <c r="I157" s="78">
        <f>I47*I102*12/1000</f>
        <v>4856.4432</v>
      </c>
      <c r="J157" s="78">
        <f>J47*J102*12/1000</f>
        <v>5099.26536</v>
      </c>
    </row>
    <row r="158" spans="1:10" ht="12.75">
      <c r="A158" s="179" t="s">
        <v>16</v>
      </c>
      <c r="B158" s="177" t="s">
        <v>15</v>
      </c>
      <c r="C158" s="78"/>
      <c r="D158" s="78"/>
      <c r="E158" s="68">
        <f>E157/C157*100</f>
        <v>108.50000000000001</v>
      </c>
      <c r="F158" s="68">
        <f>F157/D157*100</f>
        <v>110.01002451779655</v>
      </c>
      <c r="G158" s="68">
        <f>G157/E157*100</f>
        <v>106.06001401601222</v>
      </c>
      <c r="H158" s="68">
        <f>H157/G157*100</f>
        <v>104.9999685353071</v>
      </c>
      <c r="I158" s="68">
        <f>I157/H157*100</f>
        <v>105.00002724216651</v>
      </c>
      <c r="J158" s="68">
        <f>J157/I157*100</f>
        <v>105</v>
      </c>
    </row>
    <row r="159" spans="1:10" ht="36">
      <c r="A159" s="63" t="s">
        <v>524</v>
      </c>
      <c r="B159" s="58" t="s">
        <v>11</v>
      </c>
      <c r="C159" s="78">
        <f>C49*C104*12/1000</f>
        <v>113569.86</v>
      </c>
      <c r="D159" s="78">
        <f>D49*D104*3/1000</f>
        <v>29557.257599999997</v>
      </c>
      <c r="E159" s="78">
        <f>E49*E104*12/1000</f>
        <v>122769.03719999999</v>
      </c>
      <c r="F159" s="78">
        <f>F49*F104*3/1000</f>
        <v>32371.1076</v>
      </c>
      <c r="G159" s="78">
        <f>G49*G104*12/1000</f>
        <v>129521.30519999999</v>
      </c>
      <c r="H159" s="78">
        <f>H49*H104*12/1000</f>
        <v>135997.389</v>
      </c>
      <c r="I159" s="78">
        <f>I49*I104*12/1000</f>
        <v>142797.243</v>
      </c>
      <c r="J159" s="78">
        <f>J49*J104*12/1000</f>
        <v>149937.1206</v>
      </c>
    </row>
    <row r="160" spans="1:10" ht="12.75">
      <c r="A160" s="179" t="s">
        <v>16</v>
      </c>
      <c r="B160" s="177" t="s">
        <v>15</v>
      </c>
      <c r="C160" s="78"/>
      <c r="D160" s="78"/>
      <c r="E160" s="68">
        <f>E159/C159*100</f>
        <v>108.10001632475377</v>
      </c>
      <c r="F160" s="68">
        <f>F159/D159*100</f>
        <v>109.51999687548822</v>
      </c>
      <c r="G160" s="68">
        <f>G159/E159*100</f>
        <v>105.49997634094012</v>
      </c>
      <c r="H160" s="68">
        <f>H159/G159*100</f>
        <v>105.00001431424735</v>
      </c>
      <c r="I160" s="68">
        <f>I159/H159*100</f>
        <v>104.99998863948777</v>
      </c>
      <c r="J160" s="68">
        <f>J159/I159*100</f>
        <v>105.00001081953663</v>
      </c>
    </row>
    <row r="161" spans="1:10" ht="12.75">
      <c r="A161" s="63" t="s">
        <v>525</v>
      </c>
      <c r="B161" s="58" t="s">
        <v>11</v>
      </c>
      <c r="C161" s="78">
        <f>C51*C106*12/1000</f>
        <v>217509.83136</v>
      </c>
      <c r="D161" s="78">
        <f>D51*D106*3/1000</f>
        <v>52758.594</v>
      </c>
      <c r="E161" s="78">
        <f>E51*E106*12/1000</f>
        <v>234910.62671999997</v>
      </c>
      <c r="F161" s="78">
        <f>F51*F106*3/1000</f>
        <v>60134.00172</v>
      </c>
      <c r="G161" s="78">
        <f>G51*G106*12/1000</f>
        <v>248065.61208</v>
      </c>
      <c r="H161" s="78">
        <f>H51*H106*12/1000</f>
        <v>260468.90928000002</v>
      </c>
      <c r="I161" s="78">
        <f>I51*I106*12/1000</f>
        <v>273492.34368</v>
      </c>
      <c r="J161" s="78">
        <f>J51*J106*12/1000</f>
        <v>284978.98848</v>
      </c>
    </row>
    <row r="162" spans="1:10" ht="12.75">
      <c r="A162" s="179" t="s">
        <v>16</v>
      </c>
      <c r="B162" s="177" t="s">
        <v>15</v>
      </c>
      <c r="C162" s="78"/>
      <c r="D162" s="78"/>
      <c r="E162" s="68">
        <f>E161/C161*100</f>
        <v>108.00000406933327</v>
      </c>
      <c r="F162" s="68">
        <f>F161/D161*100</f>
        <v>113.97953804455064</v>
      </c>
      <c r="G162" s="68">
        <f>G161/E161*100</f>
        <v>105.59999585530883</v>
      </c>
      <c r="H162" s="68">
        <f>H161/G161*100</f>
        <v>105.00000669016552</v>
      </c>
      <c r="I162" s="68">
        <f>I161/H161*100</f>
        <v>104.99999575227612</v>
      </c>
      <c r="J162" s="68">
        <f>J161/I161*100</f>
        <v>104.19998770182757</v>
      </c>
    </row>
    <row r="163" spans="1:10" ht="36">
      <c r="A163" s="63" t="s">
        <v>526</v>
      </c>
      <c r="B163" s="58" t="s">
        <v>11</v>
      </c>
      <c r="C163" s="78">
        <f>C53*C108*12/1000</f>
        <v>216921.978</v>
      </c>
      <c r="D163" s="78">
        <f>D53*D108*3/1000</f>
        <v>50404.536</v>
      </c>
      <c r="E163" s="78">
        <f>E53*E108*12/1000</f>
        <v>235468.845</v>
      </c>
      <c r="F163" s="78">
        <f>F53*F108*3/1000</f>
        <v>55698.9597</v>
      </c>
      <c r="G163" s="78">
        <f>G53*G108*12/1000</f>
        <v>248890.57739999998</v>
      </c>
      <c r="H163" s="78">
        <f>H53*H108*12/1000</f>
        <v>261086.17320000002</v>
      </c>
      <c r="I163" s="78">
        <f>I53*I108*12/1000</f>
        <v>273879.4104</v>
      </c>
      <c r="J163" s="78">
        <f>J53*J108*12/1000</f>
        <v>287573.337</v>
      </c>
    </row>
    <row r="164" spans="1:10" ht="12.75">
      <c r="A164" s="179" t="s">
        <v>16</v>
      </c>
      <c r="B164" s="177" t="s">
        <v>15</v>
      </c>
      <c r="C164" s="78"/>
      <c r="D164" s="78"/>
      <c r="E164" s="68">
        <f>E163/C163*100</f>
        <v>108.5500174629608</v>
      </c>
      <c r="F164" s="68">
        <f>F163/D163*100</f>
        <v>110.50386358084916</v>
      </c>
      <c r="G164" s="68">
        <f>G163/E163*100</f>
        <v>105.70000349727795</v>
      </c>
      <c r="H164" s="68">
        <f>H163/G163*100</f>
        <v>104.8999829271962</v>
      </c>
      <c r="I164" s="68">
        <f>I163/H163*100</f>
        <v>104.90000563538075</v>
      </c>
      <c r="J164" s="68">
        <f>J163/I163*100</f>
        <v>104.99998396374524</v>
      </c>
    </row>
    <row r="165" spans="1:10" ht="36">
      <c r="A165" s="63" t="s">
        <v>527</v>
      </c>
      <c r="B165" s="58" t="s">
        <v>11</v>
      </c>
      <c r="C165" s="78">
        <f>C55*C110*12/1000</f>
        <v>47917.364879999994</v>
      </c>
      <c r="D165" s="78">
        <f>D55*D110*3/1000</f>
        <v>12643.6359</v>
      </c>
      <c r="E165" s="78">
        <f>E55*E110*12/1000</f>
        <v>52105.33632000001</v>
      </c>
      <c r="F165" s="78">
        <f>F55*F110*3/1000</f>
        <v>14229.72705</v>
      </c>
      <c r="G165" s="78">
        <f>G55*G110*12/1000</f>
        <v>55075.35672</v>
      </c>
      <c r="H165" s="78">
        <f>H55*H110*12/1000</f>
        <v>57718.95864</v>
      </c>
      <c r="I165" s="78">
        <f>I55*I110*12/1000</f>
        <v>60489.471119999995</v>
      </c>
      <c r="J165" s="78">
        <f>J55*J110*12/1000</f>
        <v>63090.52127999999</v>
      </c>
    </row>
    <row r="166" spans="1:10" ht="12.75">
      <c r="A166" s="179" t="s">
        <v>16</v>
      </c>
      <c r="B166" s="177" t="s">
        <v>15</v>
      </c>
      <c r="C166" s="78"/>
      <c r="D166" s="78"/>
      <c r="E166" s="68">
        <f>E165/C165*100</f>
        <v>108.73998695564333</v>
      </c>
      <c r="F166" s="68">
        <f>F165/D165*100</f>
        <v>112.54458102514641</v>
      </c>
      <c r="G166" s="68">
        <f>G165/E165*100</f>
        <v>105.7000311479805</v>
      </c>
      <c r="H166" s="68">
        <f>H165/G165*100</f>
        <v>104.79997239680156</v>
      </c>
      <c r="I166" s="68">
        <f>I165/H165*100</f>
        <v>104.80000427117892</v>
      </c>
      <c r="J166" s="68">
        <f>J165/I165*100</f>
        <v>104.30000479726462</v>
      </c>
    </row>
    <row r="167" spans="1:10" ht="38.25">
      <c r="A167" s="66" t="s">
        <v>38</v>
      </c>
      <c r="B167" s="58" t="s">
        <v>11</v>
      </c>
      <c r="C167" s="78">
        <f>C57*C112*12/1000</f>
        <v>460908</v>
      </c>
      <c r="D167" s="78">
        <f>D57*D112*3/1000</f>
        <v>110685</v>
      </c>
      <c r="E167" s="78">
        <f>E57*E112*12/1000</f>
        <v>500085.3216</v>
      </c>
      <c r="F167" s="127">
        <f>F57*F112*3/1000</f>
        <v>111156</v>
      </c>
      <c r="G167" s="78">
        <f>G57*G112*12/1000</f>
        <v>522088.82879999996</v>
      </c>
      <c r="H167" s="78">
        <f>H57*H112*12/1000</f>
        <v>545060.88</v>
      </c>
      <c r="I167" s="78">
        <f>I57*I112*12/1000</f>
        <v>569043.3888</v>
      </c>
      <c r="J167" s="78">
        <f>J57*J112*12/1000</f>
        <v>597495.6431999999</v>
      </c>
    </row>
    <row r="168" spans="1:10" ht="12.75">
      <c r="A168" s="180" t="s">
        <v>16</v>
      </c>
      <c r="B168" s="177" t="s">
        <v>15</v>
      </c>
      <c r="C168" s="78"/>
      <c r="D168" s="78"/>
      <c r="E168" s="68">
        <f>E167/C167*100</f>
        <v>108.50003072196621</v>
      </c>
      <c r="F168" s="68">
        <f>F167/D167*100</f>
        <v>100.42553191489361</v>
      </c>
      <c r="G168" s="68">
        <f>G167/E167*100</f>
        <v>104.39995061834664</v>
      </c>
      <c r="H168" s="68">
        <f>H167/G167*100</f>
        <v>104.40002733879604</v>
      </c>
      <c r="I168" s="68">
        <f>I167/H167*100</f>
        <v>104.39996882550074</v>
      </c>
      <c r="J168" s="68">
        <f>J167/I167*100</f>
        <v>105.00001493032019</v>
      </c>
    </row>
    <row r="169" spans="1:10" ht="12.75">
      <c r="A169" s="76"/>
      <c r="B169" s="58"/>
      <c r="C169" s="71"/>
      <c r="D169" s="78"/>
      <c r="E169" s="78"/>
      <c r="F169" s="78"/>
      <c r="G169" s="71"/>
      <c r="H169" s="71"/>
      <c r="I169" s="71"/>
      <c r="J169" s="71"/>
    </row>
    <row r="170" spans="1:10" ht="25.5">
      <c r="A170" s="66" t="s">
        <v>35</v>
      </c>
      <c r="B170" s="58" t="s">
        <v>11</v>
      </c>
      <c r="C170" s="78">
        <f>C60*C115*12/1000</f>
        <v>56897.4</v>
      </c>
      <c r="D170" s="78">
        <f>D60*D115*3/1000</f>
        <v>13524</v>
      </c>
      <c r="E170" s="78">
        <f>E60*E115*12/1000</f>
        <v>61733.6928</v>
      </c>
      <c r="F170" s="127">
        <f>F60*F115*3/1000</f>
        <v>13524</v>
      </c>
      <c r="G170" s="78">
        <f>G60*G115*12/1000</f>
        <v>64511.688</v>
      </c>
      <c r="H170" s="78">
        <f>H60*H115*12/1000</f>
        <v>67350.21</v>
      </c>
      <c r="I170" s="78">
        <f>I60*I115*12/1000</f>
        <v>70313.622</v>
      </c>
      <c r="J170" s="78">
        <f>J60*J115*12/1000</f>
        <v>73407.4164</v>
      </c>
    </row>
    <row r="171" spans="1:10" ht="12.75">
      <c r="A171" s="180" t="s">
        <v>16</v>
      </c>
      <c r="B171" s="177" t="s">
        <v>15</v>
      </c>
      <c r="C171" s="78"/>
      <c r="D171" s="78"/>
      <c r="E171" s="68">
        <f>E170/C170*100</f>
        <v>108.50002425418384</v>
      </c>
      <c r="F171" s="68">
        <f>F170/D170*100</f>
        <v>100</v>
      </c>
      <c r="G171" s="68">
        <f>G170/E170*100</f>
        <v>104.49996602179614</v>
      </c>
      <c r="H171" s="68">
        <f>H170/G170*100</f>
        <v>104.40001197922462</v>
      </c>
      <c r="I171" s="68">
        <f>I170/H170*100</f>
        <v>104.40000409798276</v>
      </c>
      <c r="J171" s="68">
        <f>J170/I170*100</f>
        <v>104.39999293451274</v>
      </c>
    </row>
    <row r="172" spans="1:10" ht="12.75">
      <c r="A172" s="59"/>
      <c r="B172" s="73"/>
      <c r="C172" s="43"/>
      <c r="D172" s="43"/>
      <c r="E172" s="43"/>
      <c r="F172" s="43"/>
      <c r="G172" s="43"/>
      <c r="H172" s="43"/>
      <c r="I172" s="43"/>
      <c r="J172" s="43"/>
    </row>
    <row r="173" spans="1:10" ht="12.75">
      <c r="A173" s="74" t="s">
        <v>23</v>
      </c>
      <c r="B173" s="73"/>
      <c r="C173" s="43"/>
      <c r="D173" s="43"/>
      <c r="E173" s="43"/>
      <c r="F173" s="43"/>
      <c r="G173" s="43"/>
      <c r="H173" s="43"/>
      <c r="I173" s="43"/>
      <c r="J173" s="43"/>
    </row>
    <row r="174" spans="2:10" ht="12.75">
      <c r="B174" s="73"/>
      <c r="C174" s="43"/>
      <c r="D174" s="43"/>
      <c r="E174" s="43"/>
      <c r="F174" s="43"/>
      <c r="G174" s="43"/>
      <c r="H174" s="43"/>
      <c r="I174" s="43"/>
      <c r="J174" s="43"/>
    </row>
    <row r="175" spans="2:10" ht="12.75">
      <c r="B175" s="73"/>
      <c r="C175" s="43"/>
      <c r="D175" s="43"/>
      <c r="E175" s="43"/>
      <c r="F175" s="43"/>
      <c r="G175" s="43"/>
      <c r="H175" s="43"/>
      <c r="I175" s="43"/>
      <c r="J175" s="43"/>
    </row>
    <row r="176" spans="2:10" ht="12.75">
      <c r="B176" s="73"/>
      <c r="C176" s="43"/>
      <c r="D176" s="43"/>
      <c r="E176" s="43"/>
      <c r="F176" s="43"/>
      <c r="G176" s="43"/>
      <c r="H176" s="43"/>
      <c r="I176" s="43"/>
      <c r="J176" s="43"/>
    </row>
    <row r="177" spans="2:10" ht="12.75">
      <c r="B177" s="73"/>
      <c r="C177" s="43"/>
      <c r="D177" s="43"/>
      <c r="E177" s="43"/>
      <c r="F177" s="43"/>
      <c r="G177" s="43"/>
      <c r="H177" s="43"/>
      <c r="I177" s="43"/>
      <c r="J177" s="43"/>
    </row>
    <row r="178" spans="1:10" ht="12.75">
      <c r="A178" s="74"/>
      <c r="B178" s="73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5"/>
      <c r="B179" s="5"/>
      <c r="C179" s="45"/>
      <c r="D179" s="45"/>
      <c r="E179" s="45"/>
      <c r="F179" s="45"/>
      <c r="G179" s="45"/>
      <c r="H179" s="45"/>
      <c r="I179" s="108" t="s">
        <v>43</v>
      </c>
      <c r="J179" s="45"/>
    </row>
    <row r="180" spans="1:11" ht="15">
      <c r="A180" s="5"/>
      <c r="B180" s="75" t="s">
        <v>20</v>
      </c>
      <c r="C180" s="45"/>
      <c r="D180" s="46"/>
      <c r="E180" s="31"/>
      <c r="F180" s="31"/>
      <c r="G180" s="31"/>
      <c r="H180" s="31"/>
      <c r="I180" s="31"/>
      <c r="J180" s="31"/>
      <c r="K180" s="5"/>
    </row>
    <row r="181" spans="1:11" ht="13.5" thickBot="1">
      <c r="A181" s="92"/>
      <c r="B181" s="92"/>
      <c r="C181" s="31"/>
      <c r="D181" s="31"/>
      <c r="E181" s="31"/>
      <c r="F181" s="31"/>
      <c r="G181" s="31"/>
      <c r="H181" s="31"/>
      <c r="I181" s="31"/>
      <c r="J181" s="31"/>
      <c r="K181" s="5"/>
    </row>
    <row r="182" spans="1:11" ht="13.5" thickBot="1">
      <c r="A182" s="12"/>
      <c r="B182" s="91" t="s">
        <v>14</v>
      </c>
      <c r="C182" s="2" t="s">
        <v>0</v>
      </c>
      <c r="D182" s="2" t="s">
        <v>0</v>
      </c>
      <c r="E182" s="2" t="s">
        <v>0</v>
      </c>
      <c r="F182" s="2" t="s">
        <v>0</v>
      </c>
      <c r="G182" s="2" t="s">
        <v>1</v>
      </c>
      <c r="H182" s="8"/>
      <c r="I182" s="9" t="s">
        <v>5</v>
      </c>
      <c r="J182" s="10"/>
      <c r="K182" s="5"/>
    </row>
    <row r="183" spans="1:11" ht="12.75">
      <c r="A183" s="3" t="s">
        <v>2</v>
      </c>
      <c r="B183" s="3" t="s">
        <v>12</v>
      </c>
      <c r="C183" s="3" t="s">
        <v>478</v>
      </c>
      <c r="D183" s="83" t="s">
        <v>54</v>
      </c>
      <c r="E183" s="3" t="s">
        <v>479</v>
      </c>
      <c r="F183" s="83" t="s">
        <v>54</v>
      </c>
      <c r="G183" s="3" t="s">
        <v>488</v>
      </c>
      <c r="H183" s="3" t="s">
        <v>511</v>
      </c>
      <c r="I183" s="3" t="s">
        <v>512</v>
      </c>
      <c r="J183" s="3" t="s">
        <v>535</v>
      </c>
      <c r="K183" s="5"/>
    </row>
    <row r="184" spans="1:10" ht="13.5" thickBot="1">
      <c r="A184" s="4"/>
      <c r="B184" s="4" t="s">
        <v>13</v>
      </c>
      <c r="C184" s="85" t="s">
        <v>17</v>
      </c>
      <c r="D184" s="85" t="s">
        <v>479</v>
      </c>
      <c r="E184" s="85" t="s">
        <v>17</v>
      </c>
      <c r="F184" s="85" t="s">
        <v>488</v>
      </c>
      <c r="G184" s="87"/>
      <c r="H184" s="88"/>
      <c r="I184" s="6"/>
      <c r="J184" s="6"/>
    </row>
    <row r="185" spans="1:10" ht="12.75">
      <c r="A185" s="1"/>
      <c r="B185" s="1"/>
      <c r="C185" s="37"/>
      <c r="D185" s="37"/>
      <c r="E185" s="37"/>
      <c r="F185" s="37"/>
      <c r="G185" s="37"/>
      <c r="H185" s="37"/>
      <c r="I185" s="37"/>
      <c r="J185" s="37"/>
    </row>
    <row r="186" spans="1:10" ht="12.75">
      <c r="A186" s="11" t="s">
        <v>21</v>
      </c>
      <c r="B186" s="3"/>
      <c r="C186" s="30"/>
      <c r="D186" s="47"/>
      <c r="E186" s="30"/>
      <c r="F186" s="30"/>
      <c r="G186" s="30"/>
      <c r="H186" s="30"/>
      <c r="I186" s="30"/>
      <c r="J186" s="30"/>
    </row>
    <row r="187" spans="1:10" ht="12.75">
      <c r="A187" s="11" t="s">
        <v>24</v>
      </c>
      <c r="B187" s="19" t="s">
        <v>18</v>
      </c>
      <c r="C187" s="30">
        <v>809</v>
      </c>
      <c r="D187" s="47">
        <v>797</v>
      </c>
      <c r="E187" s="30">
        <v>770</v>
      </c>
      <c r="F187" s="30">
        <v>721</v>
      </c>
      <c r="G187" s="30">
        <v>635</v>
      </c>
      <c r="H187" s="30">
        <v>500</v>
      </c>
      <c r="I187" s="30">
        <v>500</v>
      </c>
      <c r="J187" s="30">
        <v>500</v>
      </c>
    </row>
    <row r="188" spans="1:10" ht="13.5" thickBot="1">
      <c r="A188" s="15" t="s">
        <v>22</v>
      </c>
      <c r="B188" s="23" t="s">
        <v>15</v>
      </c>
      <c r="C188" s="48"/>
      <c r="D188" s="49"/>
      <c r="E188" s="41">
        <f>E187/C187*100</f>
        <v>95.17923362175526</v>
      </c>
      <c r="F188" s="41">
        <f>F187/D187*100</f>
        <v>90.4642409033877</v>
      </c>
      <c r="G188" s="41">
        <f>G187/E187*100</f>
        <v>82.46753246753246</v>
      </c>
      <c r="H188" s="41">
        <f>H187/G187*100</f>
        <v>78.74015748031496</v>
      </c>
      <c r="I188" s="41">
        <f>I187/H187*100</f>
        <v>100</v>
      </c>
      <c r="J188" s="41">
        <f>J187/I187*100</f>
        <v>100</v>
      </c>
    </row>
    <row r="189" spans="1:23" ht="12.75">
      <c r="A189" s="20" t="s">
        <v>537</v>
      </c>
      <c r="B189" s="20"/>
      <c r="C189" s="33"/>
      <c r="D189" s="33"/>
      <c r="E189" s="33"/>
      <c r="F189" s="33"/>
      <c r="G189" s="33"/>
      <c r="H189" s="33"/>
      <c r="I189" s="33"/>
      <c r="J189" s="33"/>
      <c r="M189" s="186"/>
      <c r="N189" s="186"/>
      <c r="O189" s="184"/>
      <c r="P189" s="184"/>
      <c r="Q189" s="184"/>
      <c r="R189" s="184"/>
      <c r="S189" s="184"/>
      <c r="T189" s="184"/>
      <c r="U189" s="184"/>
      <c r="V189" s="184"/>
      <c r="W189" s="5"/>
    </row>
    <row r="190" spans="1:23" ht="12.75">
      <c r="A190" s="24" t="s">
        <v>538</v>
      </c>
      <c r="B190" s="21" t="s">
        <v>18</v>
      </c>
      <c r="C190" s="171">
        <v>496</v>
      </c>
      <c r="D190" s="172">
        <v>507</v>
      </c>
      <c r="E190" s="171">
        <v>501</v>
      </c>
      <c r="F190" s="171">
        <v>498</v>
      </c>
      <c r="G190" s="171">
        <v>500</v>
      </c>
      <c r="H190" s="171">
        <v>500</v>
      </c>
      <c r="I190" s="171">
        <v>500</v>
      </c>
      <c r="J190" s="171">
        <v>500</v>
      </c>
      <c r="M190" s="187"/>
      <c r="N190" s="182"/>
      <c r="O190" s="184"/>
      <c r="P190" s="185"/>
      <c r="Q190" s="184"/>
      <c r="R190" s="184"/>
      <c r="S190" s="184"/>
      <c r="T190" s="184"/>
      <c r="U190" s="184"/>
      <c r="V190" s="184"/>
      <c r="W190" s="5"/>
    </row>
    <row r="191" spans="1:23" ht="13.5" thickBot="1">
      <c r="A191" s="25" t="s">
        <v>22</v>
      </c>
      <c r="B191" s="23" t="s">
        <v>15</v>
      </c>
      <c r="C191" s="29"/>
      <c r="D191" s="35"/>
      <c r="E191" s="41">
        <f>E190/C190*100</f>
        <v>101.00806451612902</v>
      </c>
      <c r="F191" s="41">
        <f>F190/D190*100</f>
        <v>98.22485207100591</v>
      </c>
      <c r="G191" s="41">
        <f>G190/E190*100</f>
        <v>99.8003992015968</v>
      </c>
      <c r="H191" s="41">
        <f>H190/G190*100</f>
        <v>100</v>
      </c>
      <c r="I191" s="41">
        <f>I190/H190*100</f>
        <v>100</v>
      </c>
      <c r="J191" s="41">
        <f>J190/I190*100</f>
        <v>100</v>
      </c>
      <c r="M191" s="181"/>
      <c r="N191" s="182"/>
      <c r="O191" s="184"/>
      <c r="P191" s="185"/>
      <c r="Q191" s="43"/>
      <c r="R191" s="43"/>
      <c r="S191" s="43"/>
      <c r="T191" s="43"/>
      <c r="U191" s="43"/>
      <c r="V191" s="43"/>
      <c r="W191" s="5"/>
    </row>
    <row r="192" spans="1:22" ht="12.75">
      <c r="A192" s="20"/>
      <c r="B192" s="20"/>
      <c r="C192" s="33"/>
      <c r="D192" s="33"/>
      <c r="E192" s="33"/>
      <c r="F192" s="33"/>
      <c r="G192" s="33"/>
      <c r="H192" s="33"/>
      <c r="I192" s="33"/>
      <c r="J192" s="33"/>
      <c r="M192" s="181"/>
      <c r="N192" s="182"/>
      <c r="O192" s="184"/>
      <c r="P192" s="185"/>
      <c r="Q192" s="43"/>
      <c r="R192" s="43"/>
      <c r="S192" s="43"/>
      <c r="T192" s="43"/>
      <c r="U192" s="43"/>
      <c r="V192" s="43"/>
    </row>
    <row r="193" spans="1:10" ht="12.75">
      <c r="A193" s="24" t="s">
        <v>539</v>
      </c>
      <c r="B193" s="21" t="s">
        <v>18</v>
      </c>
      <c r="C193" s="171">
        <v>313</v>
      </c>
      <c r="D193" s="172">
        <v>290</v>
      </c>
      <c r="E193" s="171">
        <v>269</v>
      </c>
      <c r="F193" s="171">
        <v>223</v>
      </c>
      <c r="G193" s="171">
        <v>135</v>
      </c>
      <c r="H193" s="171">
        <v>0</v>
      </c>
      <c r="I193" s="171">
        <v>0</v>
      </c>
      <c r="J193" s="171">
        <v>0</v>
      </c>
    </row>
    <row r="194" spans="1:10" ht="13.5" thickBot="1">
      <c r="A194" s="25" t="s">
        <v>22</v>
      </c>
      <c r="B194" s="23" t="s">
        <v>15</v>
      </c>
      <c r="C194" s="29"/>
      <c r="D194" s="35"/>
      <c r="E194" s="41">
        <f>E193/C193*100</f>
        <v>85.94249201277955</v>
      </c>
      <c r="F194" s="41">
        <f>F193/D193*100</f>
        <v>76.89655172413794</v>
      </c>
      <c r="G194" s="41">
        <f>G193/E193*100</f>
        <v>50.18587360594795</v>
      </c>
      <c r="H194" s="41">
        <f>H193/G193*100</f>
        <v>0</v>
      </c>
      <c r="I194" s="41" t="e">
        <f>I193/H193*100</f>
        <v>#DIV/0!</v>
      </c>
      <c r="J194" s="41" t="e">
        <f>J193/I193*100</f>
        <v>#DIV/0!</v>
      </c>
    </row>
    <row r="195" spans="1:10" ht="12.75">
      <c r="A195" s="117" t="s">
        <v>53</v>
      </c>
      <c r="B195" s="19"/>
      <c r="C195" s="42"/>
      <c r="D195" s="38"/>
      <c r="E195" s="40"/>
      <c r="F195" s="40"/>
      <c r="G195" s="40"/>
      <c r="H195" s="40"/>
      <c r="I195" s="40"/>
      <c r="J195" s="40"/>
    </row>
    <row r="196" spans="1:10" ht="12.75">
      <c r="A196" s="16" t="s">
        <v>26</v>
      </c>
      <c r="B196" s="19" t="s">
        <v>10</v>
      </c>
      <c r="C196" s="42">
        <v>23863.5</v>
      </c>
      <c r="D196" s="38">
        <v>23617.5</v>
      </c>
      <c r="E196" s="40">
        <v>24366.5</v>
      </c>
      <c r="F196" s="40">
        <v>23407</v>
      </c>
      <c r="G196" s="40">
        <v>22500</v>
      </c>
      <c r="H196" s="40">
        <v>15000</v>
      </c>
      <c r="I196" s="40">
        <v>15000</v>
      </c>
      <c r="J196" s="40">
        <v>15000</v>
      </c>
    </row>
    <row r="197" spans="1:10" ht="13.5" thickBot="1">
      <c r="A197" s="15" t="s">
        <v>22</v>
      </c>
      <c r="B197" s="18" t="s">
        <v>15</v>
      </c>
      <c r="C197" s="44"/>
      <c r="D197" s="39"/>
      <c r="E197" s="41">
        <f>E196/C196*100</f>
        <v>102.10782156850419</v>
      </c>
      <c r="F197" s="41">
        <f>F196/D196*100</f>
        <v>99.1087117603472</v>
      </c>
      <c r="G197" s="41">
        <f>G196/E196*100</f>
        <v>92.33989288572425</v>
      </c>
      <c r="H197" s="41">
        <f>H196/G196*100</f>
        <v>66.66666666666666</v>
      </c>
      <c r="I197" s="41">
        <f>I196/H196*100</f>
        <v>100</v>
      </c>
      <c r="J197" s="41">
        <f>J196/I196*100</f>
        <v>100</v>
      </c>
    </row>
    <row r="198" spans="1:10" ht="12.75">
      <c r="A198" s="22" t="s">
        <v>540</v>
      </c>
      <c r="B198" s="21"/>
      <c r="C198" s="52"/>
      <c r="D198" s="34"/>
      <c r="E198" s="30"/>
      <c r="F198" s="30"/>
      <c r="G198" s="30"/>
      <c r="H198" s="30"/>
      <c r="I198" s="30"/>
      <c r="J198" s="30"/>
    </row>
    <row r="199" spans="1:10" ht="12.75">
      <c r="A199" s="24" t="s">
        <v>538</v>
      </c>
      <c r="B199" s="21" t="s">
        <v>10</v>
      </c>
      <c r="C199" s="52">
        <v>26078</v>
      </c>
      <c r="D199" s="34">
        <v>27377</v>
      </c>
      <c r="E199" s="30">
        <v>27929</v>
      </c>
      <c r="F199" s="30">
        <v>33071</v>
      </c>
      <c r="G199" s="30">
        <v>30000</v>
      </c>
      <c r="H199" s="30">
        <v>30000</v>
      </c>
      <c r="I199" s="30">
        <v>30000</v>
      </c>
      <c r="J199" s="30">
        <v>30000</v>
      </c>
    </row>
    <row r="200" spans="1:10" ht="13.5" thickBot="1">
      <c r="A200" s="25" t="s">
        <v>22</v>
      </c>
      <c r="B200" s="23" t="s">
        <v>15</v>
      </c>
      <c r="C200" s="54"/>
      <c r="D200" s="36"/>
      <c r="E200" s="41">
        <f>E199/C199*100</f>
        <v>107.0979369583557</v>
      </c>
      <c r="F200" s="41">
        <f>F199/D199*100</f>
        <v>120.79848047631224</v>
      </c>
      <c r="G200" s="41">
        <f>G199/E199*100</f>
        <v>107.41523147982383</v>
      </c>
      <c r="H200" s="41">
        <f>H199/G199*100</f>
        <v>100</v>
      </c>
      <c r="I200" s="41">
        <f>I199/H199*100</f>
        <v>100</v>
      </c>
      <c r="J200" s="41">
        <f>J199/I199*100</f>
        <v>100</v>
      </c>
    </row>
    <row r="201" spans="1:10" ht="12.75">
      <c r="A201" s="22"/>
      <c r="B201" s="21"/>
      <c r="C201" s="52"/>
      <c r="D201" s="34"/>
      <c r="E201" s="30"/>
      <c r="F201" s="30"/>
      <c r="G201" s="30"/>
      <c r="H201" s="30"/>
      <c r="I201" s="30"/>
      <c r="J201" s="30"/>
    </row>
    <row r="202" spans="1:10" ht="12.75">
      <c r="A202" s="24" t="s">
        <v>539</v>
      </c>
      <c r="B202" s="21" t="s">
        <v>10</v>
      </c>
      <c r="C202" s="52">
        <v>21649</v>
      </c>
      <c r="D202" s="34">
        <v>19858</v>
      </c>
      <c r="E202" s="30">
        <v>20804</v>
      </c>
      <c r="F202" s="30">
        <v>13743</v>
      </c>
      <c r="G202" s="30">
        <v>15000</v>
      </c>
      <c r="H202" s="30">
        <v>0</v>
      </c>
      <c r="I202" s="30">
        <v>0</v>
      </c>
      <c r="J202" s="30">
        <v>0</v>
      </c>
    </row>
    <row r="203" spans="1:10" ht="13.5" thickBot="1">
      <c r="A203" s="25" t="s">
        <v>22</v>
      </c>
      <c r="B203" s="23" t="s">
        <v>15</v>
      </c>
      <c r="C203" s="54"/>
      <c r="D203" s="36"/>
      <c r="E203" s="41">
        <f>E202/C202*100</f>
        <v>96.09681740496097</v>
      </c>
      <c r="F203" s="41">
        <f>F202/D202*100</f>
        <v>69.20636519286937</v>
      </c>
      <c r="G203" s="41">
        <f>G202/E202*100</f>
        <v>72.10151893866565</v>
      </c>
      <c r="H203" s="41">
        <f>H202/G202*100</f>
        <v>0</v>
      </c>
      <c r="I203" s="41" t="e">
        <f>I202/H202*100</f>
        <v>#DIV/0!</v>
      </c>
      <c r="J203" s="41" t="e">
        <f>J202/I202*100</f>
        <v>#DIV/0!</v>
      </c>
    </row>
    <row r="204" spans="1:10" ht="12.75">
      <c r="A204" s="1"/>
      <c r="B204" s="1"/>
      <c r="C204" s="37"/>
      <c r="D204" s="37"/>
      <c r="E204" s="37"/>
      <c r="F204" s="37"/>
      <c r="G204" s="37"/>
      <c r="H204" s="37"/>
      <c r="I204" s="37"/>
      <c r="J204" s="37"/>
    </row>
    <row r="205" spans="1:10" ht="12.75">
      <c r="A205" s="11" t="s">
        <v>25</v>
      </c>
      <c r="B205" s="19" t="s">
        <v>11</v>
      </c>
      <c r="C205" s="30">
        <v>236534.8</v>
      </c>
      <c r="D205" s="47">
        <v>58917.7</v>
      </c>
      <c r="E205" s="30">
        <v>235064.1</v>
      </c>
      <c r="F205" s="30">
        <v>62002.8</v>
      </c>
      <c r="G205" s="30">
        <v>174300</v>
      </c>
      <c r="H205" s="30">
        <v>150000</v>
      </c>
      <c r="I205" s="30">
        <v>150000</v>
      </c>
      <c r="J205" s="30">
        <v>150000</v>
      </c>
    </row>
    <row r="206" spans="1:10" ht="13.5" thickBot="1">
      <c r="A206" s="173" t="s">
        <v>22</v>
      </c>
      <c r="B206" s="23" t="s">
        <v>15</v>
      </c>
      <c r="C206" s="48"/>
      <c r="D206" s="49"/>
      <c r="E206" s="41">
        <f>E205/C205*100</f>
        <v>99.37823102562498</v>
      </c>
      <c r="F206" s="41">
        <f>F205/D205*100</f>
        <v>105.23628722777707</v>
      </c>
      <c r="G206" s="41">
        <f>G205/E205*100</f>
        <v>74.14998717371134</v>
      </c>
      <c r="H206" s="41">
        <f>H205/G205*100</f>
        <v>86.05851979345955</v>
      </c>
      <c r="I206" s="41">
        <f>I205/H205*100</f>
        <v>100</v>
      </c>
      <c r="J206" s="41">
        <f>J205/I205*100</f>
        <v>100</v>
      </c>
    </row>
    <row r="207" spans="1:10" ht="12.75">
      <c r="A207" s="20"/>
      <c r="B207" s="20"/>
      <c r="C207" s="37"/>
      <c r="D207" s="37"/>
      <c r="E207" s="37"/>
      <c r="F207" s="37"/>
      <c r="G207" s="37"/>
      <c r="H207" s="37"/>
      <c r="I207" s="37"/>
      <c r="J207" s="37"/>
    </row>
    <row r="208" spans="1:10" ht="12.75">
      <c r="A208" s="24" t="s">
        <v>538</v>
      </c>
      <c r="B208" s="21" t="s">
        <v>11</v>
      </c>
      <c r="C208" s="30">
        <v>155221</v>
      </c>
      <c r="D208" s="34">
        <v>41641</v>
      </c>
      <c r="E208" s="30">
        <v>167910</v>
      </c>
      <c r="F208" s="30">
        <v>49408</v>
      </c>
      <c r="G208" s="30">
        <v>150000</v>
      </c>
      <c r="H208" s="30">
        <v>150000</v>
      </c>
      <c r="I208" s="30">
        <v>150000</v>
      </c>
      <c r="J208" s="30">
        <v>150000</v>
      </c>
    </row>
    <row r="209" spans="1:10" ht="13.5" thickBot="1">
      <c r="A209" s="25" t="s">
        <v>22</v>
      </c>
      <c r="B209" s="23" t="s">
        <v>15</v>
      </c>
      <c r="C209" s="48"/>
      <c r="D209" s="36"/>
      <c r="E209" s="41">
        <f>E208/C208*100</f>
        <v>108.1747959361169</v>
      </c>
      <c r="F209" s="41">
        <f>F208/D208*100</f>
        <v>118.65228981052329</v>
      </c>
      <c r="G209" s="41">
        <f>G208/E208*100</f>
        <v>89.33357155619082</v>
      </c>
      <c r="H209" s="41">
        <f>H208/G208*100</f>
        <v>100</v>
      </c>
      <c r="I209" s="41">
        <f>I208/H208*100</f>
        <v>100</v>
      </c>
      <c r="J209" s="41">
        <f>J208/I208*100</f>
        <v>100</v>
      </c>
    </row>
    <row r="210" spans="1:10" ht="12.75">
      <c r="A210" s="20"/>
      <c r="B210" s="20"/>
      <c r="C210" s="37"/>
      <c r="D210" s="37"/>
      <c r="E210" s="37"/>
      <c r="F210" s="37"/>
      <c r="G210" s="37"/>
      <c r="H210" s="37"/>
      <c r="I210" s="37"/>
      <c r="J210" s="37"/>
    </row>
    <row r="211" spans="1:10" ht="12.75">
      <c r="A211" s="24" t="s">
        <v>539</v>
      </c>
      <c r="B211" s="21" t="s">
        <v>11</v>
      </c>
      <c r="C211" s="30">
        <v>81313.8</v>
      </c>
      <c r="D211" s="34">
        <v>17276.7</v>
      </c>
      <c r="E211" s="30">
        <v>67154.1</v>
      </c>
      <c r="F211" s="30">
        <v>12594.8</v>
      </c>
      <c r="G211" s="30">
        <v>24300</v>
      </c>
      <c r="H211" s="30">
        <v>0</v>
      </c>
      <c r="I211" s="30">
        <v>0</v>
      </c>
      <c r="J211" s="30">
        <v>0</v>
      </c>
    </row>
    <row r="212" spans="1:10" ht="13.5" thickBot="1">
      <c r="A212" s="25" t="s">
        <v>22</v>
      </c>
      <c r="B212" s="23" t="s">
        <v>15</v>
      </c>
      <c r="C212" s="48"/>
      <c r="D212" s="36"/>
      <c r="E212" s="41">
        <f>E211/C211*100</f>
        <v>82.58635065634617</v>
      </c>
      <c r="F212" s="41">
        <f>F211/D211*100</f>
        <v>72.90049604380465</v>
      </c>
      <c r="G212" s="41">
        <f>G211/E211*100</f>
        <v>36.185430226896045</v>
      </c>
      <c r="H212" s="41">
        <f>H211/G211*100</f>
        <v>0</v>
      </c>
      <c r="I212" s="41" t="e">
        <f>I211/H211*100</f>
        <v>#DIV/0!</v>
      </c>
      <c r="J212" s="41" t="e">
        <f>J211/I211*100</f>
        <v>#DIV/0!</v>
      </c>
    </row>
    <row r="213" spans="1:10" ht="12.75">
      <c r="A213" s="181"/>
      <c r="B213" s="182"/>
      <c r="C213" s="45"/>
      <c r="D213" s="183"/>
      <c r="E213" s="43"/>
      <c r="F213" s="43"/>
      <c r="G213" s="43"/>
      <c r="H213" s="43"/>
      <c r="I213" s="43"/>
      <c r="J213" s="43"/>
    </row>
    <row r="214" spans="1:10" ht="12.75">
      <c r="A214" s="181"/>
      <c r="B214" s="182"/>
      <c r="C214" s="45"/>
      <c r="D214" s="183"/>
      <c r="E214" s="43"/>
      <c r="F214" s="43"/>
      <c r="G214" s="43"/>
      <c r="H214" s="43"/>
      <c r="I214" s="43"/>
      <c r="J214" s="43"/>
    </row>
    <row r="215" spans="1:10" ht="15.75">
      <c r="A215" s="257" t="s">
        <v>541</v>
      </c>
      <c r="B215" s="257"/>
      <c r="C215" s="257"/>
      <c r="D215" s="257"/>
      <c r="E215" s="257"/>
      <c r="F215" s="257"/>
      <c r="G215" s="257"/>
      <c r="H215" s="257"/>
      <c r="I215" s="257"/>
      <c r="J215" s="257"/>
    </row>
    <row r="216" spans="1:10" ht="15.75">
      <c r="A216" s="188" t="s">
        <v>542</v>
      </c>
      <c r="B216" s="258" t="s">
        <v>543</v>
      </c>
      <c r="C216" s="259"/>
      <c r="D216" s="259"/>
      <c r="E216" s="259"/>
      <c r="F216" s="260" t="s">
        <v>544</v>
      </c>
      <c r="G216" s="260"/>
      <c r="H216" s="260"/>
      <c r="I216" s="258" t="s">
        <v>545</v>
      </c>
      <c r="J216" s="261"/>
    </row>
    <row r="217" spans="1:10" ht="44.25" customHeight="1">
      <c r="A217" s="189" t="s">
        <v>546</v>
      </c>
      <c r="B217" s="262" t="s">
        <v>547</v>
      </c>
      <c r="C217" s="263"/>
      <c r="D217" s="263"/>
      <c r="E217" s="264"/>
      <c r="F217" s="265" t="s">
        <v>548</v>
      </c>
      <c r="G217" s="265"/>
      <c r="H217" s="265"/>
      <c r="I217" s="266" t="s">
        <v>549</v>
      </c>
      <c r="J217" s="267"/>
    </row>
    <row r="218" spans="1:10" ht="34.5" customHeight="1">
      <c r="A218" s="190" t="s">
        <v>550</v>
      </c>
      <c r="B218" s="262" t="s">
        <v>551</v>
      </c>
      <c r="C218" s="263"/>
      <c r="D218" s="263"/>
      <c r="E218" s="264"/>
      <c r="F218" s="268" t="s">
        <v>552</v>
      </c>
      <c r="G218" s="269"/>
      <c r="H218" s="270"/>
      <c r="I218" s="271"/>
      <c r="J218" s="272"/>
    </row>
    <row r="219" spans="1:10" ht="12.75">
      <c r="A219" s="5"/>
      <c r="B219" s="5"/>
      <c r="C219" s="31"/>
      <c r="D219" s="31"/>
      <c r="E219" s="31"/>
      <c r="F219" s="31"/>
      <c r="G219" s="31"/>
      <c r="H219" s="31"/>
      <c r="I219" s="31"/>
      <c r="J219" s="31"/>
    </row>
    <row r="220" spans="1:10" ht="12.75">
      <c r="A220" s="5"/>
      <c r="B220" s="5"/>
      <c r="C220" s="31"/>
      <c r="D220" s="31"/>
      <c r="E220" s="31"/>
      <c r="F220" s="31"/>
      <c r="G220" s="31"/>
      <c r="H220" s="31"/>
      <c r="I220" s="31"/>
      <c r="J220" s="31"/>
    </row>
    <row r="221" spans="1:10" ht="15">
      <c r="A221" s="5"/>
      <c r="B221" s="75"/>
      <c r="C221" s="46"/>
      <c r="D221" s="46"/>
      <c r="E221" s="46"/>
      <c r="F221" s="46"/>
      <c r="G221" s="46"/>
      <c r="H221" s="31"/>
      <c r="I221" s="129" t="s">
        <v>44</v>
      </c>
      <c r="J221" s="31"/>
    </row>
    <row r="222" spans="1:10" ht="15">
      <c r="A222" s="5"/>
      <c r="B222" s="110" t="s">
        <v>45</v>
      </c>
      <c r="C222" s="111"/>
      <c r="D222" s="111"/>
      <c r="E222" s="111"/>
      <c r="F222" s="111"/>
      <c r="G222" s="111"/>
      <c r="H222" s="112"/>
      <c r="I222" s="31"/>
      <c r="J222" s="31"/>
    </row>
    <row r="223" spans="1:10" ht="15">
      <c r="A223" s="5"/>
      <c r="B223" s="110" t="s">
        <v>29</v>
      </c>
      <c r="C223" s="111"/>
      <c r="D223" s="111"/>
      <c r="E223" s="111"/>
      <c r="F223" s="111"/>
      <c r="G223" s="111"/>
      <c r="H223" s="112"/>
      <c r="I223" s="31"/>
      <c r="J223" s="31"/>
    </row>
    <row r="224" spans="1:10" ht="13.5" thickBot="1">
      <c r="A224" s="92"/>
      <c r="B224" s="5"/>
      <c r="C224" s="31"/>
      <c r="D224" s="31"/>
      <c r="E224" s="31"/>
      <c r="F224" s="31"/>
      <c r="G224" s="31"/>
      <c r="H224" s="31"/>
      <c r="I224" s="31"/>
      <c r="J224" s="31"/>
    </row>
    <row r="225" spans="1:11" ht="15" thickBot="1">
      <c r="A225" s="12"/>
      <c r="B225" s="7" t="s">
        <v>14</v>
      </c>
      <c r="C225" s="2" t="s">
        <v>0</v>
      </c>
      <c r="D225" s="2" t="s">
        <v>0</v>
      </c>
      <c r="E225" s="2" t="s">
        <v>0</v>
      </c>
      <c r="F225" s="2" t="s">
        <v>0</v>
      </c>
      <c r="G225" s="2" t="s">
        <v>1</v>
      </c>
      <c r="H225" s="8"/>
      <c r="I225" s="9" t="s">
        <v>5</v>
      </c>
      <c r="J225" s="10"/>
      <c r="K225" s="17"/>
    </row>
    <row r="226" spans="1:11" ht="14.25">
      <c r="A226" s="3" t="s">
        <v>2</v>
      </c>
      <c r="B226" s="3" t="s">
        <v>12</v>
      </c>
      <c r="C226" s="3" t="s">
        <v>478</v>
      </c>
      <c r="D226" s="83" t="s">
        <v>54</v>
      </c>
      <c r="E226" s="3" t="s">
        <v>479</v>
      </c>
      <c r="F226" s="83" t="s">
        <v>54</v>
      </c>
      <c r="G226" s="3" t="s">
        <v>488</v>
      </c>
      <c r="H226" s="3" t="s">
        <v>511</v>
      </c>
      <c r="I226" s="3" t="s">
        <v>512</v>
      </c>
      <c r="J226" s="3" t="s">
        <v>535</v>
      </c>
      <c r="K226" s="17"/>
    </row>
    <row r="227" spans="1:10" ht="13.5" thickBot="1">
      <c r="A227" s="3"/>
      <c r="B227" s="4" t="s">
        <v>13</v>
      </c>
      <c r="C227" s="85" t="s">
        <v>17</v>
      </c>
      <c r="D227" s="85" t="s">
        <v>479</v>
      </c>
      <c r="E227" s="85" t="s">
        <v>17</v>
      </c>
      <c r="F227" s="85" t="s">
        <v>488</v>
      </c>
      <c r="G227" s="87"/>
      <c r="H227" s="88"/>
      <c r="I227" s="6"/>
      <c r="J227" s="6"/>
    </row>
    <row r="228" spans="1:10" ht="13.5" thickBot="1">
      <c r="A228" s="1"/>
      <c r="B228" s="1"/>
      <c r="C228" s="53"/>
      <c r="D228" s="50"/>
      <c r="E228" s="32"/>
      <c r="F228" s="32"/>
      <c r="G228" s="32"/>
      <c r="H228" s="32"/>
      <c r="I228" s="32"/>
      <c r="J228" s="32"/>
    </row>
    <row r="229" spans="1:10" ht="12.75">
      <c r="A229" s="14" t="s">
        <v>21</v>
      </c>
      <c r="B229" s="27"/>
      <c r="C229" s="53"/>
      <c r="D229" s="51"/>
      <c r="E229" s="30"/>
      <c r="F229" s="30"/>
      <c r="G229" s="30"/>
      <c r="H229" s="30"/>
      <c r="I229" s="30"/>
      <c r="J229" s="30"/>
    </row>
    <row r="230" spans="1:10" ht="13.5" thickBot="1">
      <c r="A230" s="11" t="s">
        <v>30</v>
      </c>
      <c r="B230" s="19" t="s">
        <v>18</v>
      </c>
      <c r="C230" s="52">
        <v>6904</v>
      </c>
      <c r="D230" s="47">
        <v>7125</v>
      </c>
      <c r="E230" s="30">
        <v>6941</v>
      </c>
      <c r="F230" s="30">
        <v>7404</v>
      </c>
      <c r="G230" s="30">
        <v>6806</v>
      </c>
      <c r="H230" s="30">
        <v>6806</v>
      </c>
      <c r="I230" s="30">
        <v>6806</v>
      </c>
      <c r="J230" s="30">
        <v>6806</v>
      </c>
    </row>
    <row r="231" spans="1:10" ht="26.25" thickBot="1">
      <c r="A231" s="191" t="s">
        <v>510</v>
      </c>
      <c r="B231" s="192"/>
      <c r="C231" s="193"/>
      <c r="D231" s="193"/>
      <c r="E231" s="193"/>
      <c r="F231" s="193"/>
      <c r="G231" s="193"/>
      <c r="H231" s="193"/>
      <c r="I231" s="193"/>
      <c r="J231" s="194"/>
    </row>
    <row r="232" spans="1:10" ht="13.5" thickBot="1">
      <c r="A232" s="195" t="s">
        <v>560</v>
      </c>
      <c r="B232" s="196" t="s">
        <v>18</v>
      </c>
      <c r="C232" s="197">
        <v>280</v>
      </c>
      <c r="D232" s="198">
        <v>370</v>
      </c>
      <c r="E232" s="198">
        <v>290</v>
      </c>
      <c r="F232" s="198">
        <v>380</v>
      </c>
      <c r="G232" s="198">
        <v>290</v>
      </c>
      <c r="H232" s="198">
        <v>290</v>
      </c>
      <c r="I232" s="198">
        <v>290</v>
      </c>
      <c r="J232" s="198">
        <v>290</v>
      </c>
    </row>
    <row r="233" spans="1:10" ht="13.5" thickBot="1">
      <c r="A233" s="195" t="s">
        <v>561</v>
      </c>
      <c r="B233" s="199" t="s">
        <v>18</v>
      </c>
      <c r="C233" s="200">
        <v>537</v>
      </c>
      <c r="D233" s="201">
        <v>470</v>
      </c>
      <c r="E233" s="198">
        <v>542</v>
      </c>
      <c r="F233" s="200">
        <v>500</v>
      </c>
      <c r="G233" s="198">
        <v>542</v>
      </c>
      <c r="H233" s="198">
        <v>542</v>
      </c>
      <c r="I233" s="198">
        <v>542</v>
      </c>
      <c r="J233" s="198">
        <v>542</v>
      </c>
    </row>
    <row r="234" spans="1:10" ht="13.5" thickBot="1">
      <c r="A234" s="195" t="s">
        <v>562</v>
      </c>
      <c r="B234" s="196" t="s">
        <v>18</v>
      </c>
      <c r="C234" s="197">
        <v>556</v>
      </c>
      <c r="D234" s="198">
        <v>450</v>
      </c>
      <c r="E234" s="198">
        <v>602</v>
      </c>
      <c r="F234" s="198">
        <v>550</v>
      </c>
      <c r="G234" s="198">
        <v>602</v>
      </c>
      <c r="H234" s="198">
        <v>602</v>
      </c>
      <c r="I234" s="198">
        <v>602</v>
      </c>
      <c r="J234" s="198">
        <v>602</v>
      </c>
    </row>
    <row r="235" spans="1:10" ht="13.5" thickBot="1">
      <c r="A235" s="202" t="s">
        <v>563</v>
      </c>
      <c r="B235" s="199" t="s">
        <v>18</v>
      </c>
      <c r="C235" s="200">
        <v>352</v>
      </c>
      <c r="D235" s="198">
        <v>380</v>
      </c>
      <c r="E235" s="198">
        <v>383</v>
      </c>
      <c r="F235" s="200">
        <v>400</v>
      </c>
      <c r="G235" s="198">
        <v>383</v>
      </c>
      <c r="H235" s="198">
        <v>383</v>
      </c>
      <c r="I235" s="198">
        <v>383</v>
      </c>
      <c r="J235" s="198">
        <v>383</v>
      </c>
    </row>
    <row r="236" spans="1:10" ht="13.5" thickBot="1">
      <c r="A236" s="203" t="s">
        <v>564</v>
      </c>
      <c r="B236" s="196" t="s">
        <v>18</v>
      </c>
      <c r="C236" s="204">
        <v>213</v>
      </c>
      <c r="D236" s="205">
        <v>240</v>
      </c>
      <c r="E236" s="205">
        <v>215</v>
      </c>
      <c r="F236" s="205">
        <v>250</v>
      </c>
      <c r="G236" s="205">
        <v>215</v>
      </c>
      <c r="H236" s="205">
        <v>215</v>
      </c>
      <c r="I236" s="205">
        <v>215</v>
      </c>
      <c r="J236" s="205">
        <v>215</v>
      </c>
    </row>
    <row r="237" spans="1:10" ht="13.5" thickBot="1">
      <c r="A237" s="203" t="s">
        <v>565</v>
      </c>
      <c r="B237" s="196" t="s">
        <v>18</v>
      </c>
      <c r="C237" s="206">
        <v>140</v>
      </c>
      <c r="D237" s="207">
        <v>163</v>
      </c>
      <c r="E237" s="207">
        <v>142</v>
      </c>
      <c r="F237" s="207">
        <v>180</v>
      </c>
      <c r="G237" s="207">
        <v>142</v>
      </c>
      <c r="H237" s="207">
        <v>142</v>
      </c>
      <c r="I237" s="207">
        <v>142</v>
      </c>
      <c r="J237" s="207">
        <v>142</v>
      </c>
    </row>
    <row r="238" spans="1:24" ht="13.5" thickBot="1">
      <c r="A238" s="208" t="s">
        <v>566</v>
      </c>
      <c r="B238" s="199" t="s">
        <v>18</v>
      </c>
      <c r="C238" s="209">
        <v>4826</v>
      </c>
      <c r="D238" s="210">
        <v>5052</v>
      </c>
      <c r="E238" s="210">
        <v>4767</v>
      </c>
      <c r="F238" s="210">
        <v>5144</v>
      </c>
      <c r="G238" s="210">
        <v>4632</v>
      </c>
      <c r="H238" s="210">
        <v>4632</v>
      </c>
      <c r="I238" s="210">
        <v>4632</v>
      </c>
      <c r="J238" s="210">
        <v>4632</v>
      </c>
      <c r="N238" s="229"/>
      <c r="O238" s="230"/>
      <c r="P238" s="200"/>
      <c r="Q238" s="200"/>
      <c r="R238" s="200"/>
      <c r="S238" s="200"/>
      <c r="T238" s="200"/>
      <c r="U238" s="200"/>
      <c r="V238" s="200"/>
      <c r="W238" s="200"/>
      <c r="X238" s="5"/>
    </row>
    <row r="239" spans="1:24" ht="12.75">
      <c r="A239" s="11" t="s">
        <v>19</v>
      </c>
      <c r="B239" s="19" t="s">
        <v>10</v>
      </c>
      <c r="C239" s="52">
        <v>19438</v>
      </c>
      <c r="D239" s="47">
        <v>20048.24</v>
      </c>
      <c r="E239" s="30">
        <v>21111.86</v>
      </c>
      <c r="F239" s="30">
        <v>21762.91</v>
      </c>
      <c r="G239" s="30">
        <v>22393.83</v>
      </c>
      <c r="H239" s="30">
        <v>23758.54</v>
      </c>
      <c r="I239" s="30">
        <v>25206.62</v>
      </c>
      <c r="J239" s="30">
        <v>26749.62</v>
      </c>
      <c r="N239" s="229"/>
      <c r="O239" s="230"/>
      <c r="P239" s="200"/>
      <c r="Q239" s="200"/>
      <c r="R239" s="200"/>
      <c r="S239" s="200"/>
      <c r="T239" s="200"/>
      <c r="U239" s="200"/>
      <c r="V239" s="200"/>
      <c r="W239" s="200"/>
      <c r="X239" s="5"/>
    </row>
    <row r="240" spans="1:24" ht="12.75">
      <c r="A240" s="11" t="s">
        <v>31</v>
      </c>
      <c r="C240" s="52"/>
      <c r="D240" s="47"/>
      <c r="E240" s="30"/>
      <c r="F240" s="30"/>
      <c r="G240" s="30"/>
      <c r="H240" s="30"/>
      <c r="I240" s="30"/>
      <c r="J240" s="30"/>
      <c r="N240" s="229"/>
      <c r="O240" s="230"/>
      <c r="P240" s="200"/>
      <c r="Q240" s="200"/>
      <c r="R240" s="200"/>
      <c r="S240" s="200"/>
      <c r="T240" s="200"/>
      <c r="U240" s="200"/>
      <c r="V240" s="200"/>
      <c r="W240" s="200"/>
      <c r="X240" s="5"/>
    </row>
    <row r="241" spans="1:24" ht="13.5" thickBot="1">
      <c r="A241" s="15" t="s">
        <v>22</v>
      </c>
      <c r="B241" s="18" t="s">
        <v>15</v>
      </c>
      <c r="C241" s="54"/>
      <c r="D241" s="49"/>
      <c r="E241" s="41">
        <f>E239/C239*100</f>
        <v>108.6112768803375</v>
      </c>
      <c r="F241" s="41">
        <f>F239/D239*100</f>
        <v>108.55272083734033</v>
      </c>
      <c r="G241" s="41">
        <f>G239/E239*100</f>
        <v>106.07227406775151</v>
      </c>
      <c r="H241" s="41">
        <f>H239/G239*100</f>
        <v>106.09413396457863</v>
      </c>
      <c r="I241" s="41">
        <f>I239/H239*100</f>
        <v>106.09498731824429</v>
      </c>
      <c r="J241" s="41">
        <f>J239/I239*100</f>
        <v>106.12140778890624</v>
      </c>
      <c r="N241" s="231"/>
      <c r="O241" s="230"/>
      <c r="P241" s="200"/>
      <c r="Q241" s="200"/>
      <c r="R241" s="200"/>
      <c r="S241" s="200"/>
      <c r="T241" s="200"/>
      <c r="U241" s="200"/>
      <c r="V241" s="200"/>
      <c r="W241" s="200"/>
      <c r="X241" s="5"/>
    </row>
    <row r="242" spans="1:24" ht="13.5" thickBot="1">
      <c r="A242" s="214" t="s">
        <v>553</v>
      </c>
      <c r="B242" s="215" t="s">
        <v>10</v>
      </c>
      <c r="C242" s="216">
        <v>17338.5</v>
      </c>
      <c r="D242" s="216">
        <v>17098.43</v>
      </c>
      <c r="E242" s="216">
        <v>18842.6</v>
      </c>
      <c r="F242" s="216">
        <f>(D242*108)/100</f>
        <v>18466.3044</v>
      </c>
      <c r="G242" s="216">
        <f>(E242*105)/100</f>
        <v>19784.729999999996</v>
      </c>
      <c r="H242" s="216">
        <f>G242*106.2/100</f>
        <v>21011.383259999995</v>
      </c>
      <c r="I242" s="216">
        <f>H242*106.3/100</f>
        <v>22335.100405379995</v>
      </c>
      <c r="J242" s="216">
        <f>I242*106.4/100</f>
        <v>23764.546831324315</v>
      </c>
      <c r="N242" s="232"/>
      <c r="O242" s="230"/>
      <c r="P242" s="233"/>
      <c r="Q242" s="233"/>
      <c r="R242" s="233"/>
      <c r="S242" s="233"/>
      <c r="T242" s="233"/>
      <c r="U242" s="233"/>
      <c r="V242" s="233"/>
      <c r="W242" s="233"/>
      <c r="X242" s="5"/>
    </row>
    <row r="243" spans="1:24" ht="13.5" thickBot="1">
      <c r="A243" s="217" t="s">
        <v>22</v>
      </c>
      <c r="B243" s="196" t="s">
        <v>15</v>
      </c>
      <c r="C243" s="218"/>
      <c r="D243" s="218"/>
      <c r="E243" s="218">
        <f>E242/C242*100</f>
        <v>108.67491420826482</v>
      </c>
      <c r="F243" s="218">
        <f>F242/D242*100</f>
        <v>108</v>
      </c>
      <c r="G243" s="218">
        <f>G242/E242*100</f>
        <v>104.99999999999999</v>
      </c>
      <c r="H243" s="218">
        <f>H242/G242*100</f>
        <v>106.2</v>
      </c>
      <c r="I243" s="218">
        <f>I242/H242*100</f>
        <v>106.3</v>
      </c>
      <c r="J243" s="218">
        <f>J242/I242*100</f>
        <v>106.4</v>
      </c>
      <c r="N243" s="232"/>
      <c r="O243" s="230"/>
      <c r="P243" s="233"/>
      <c r="Q243" s="233"/>
      <c r="R243" s="233"/>
      <c r="S243" s="233"/>
      <c r="T243" s="233"/>
      <c r="U243" s="233"/>
      <c r="V243" s="233"/>
      <c r="W243" s="233"/>
      <c r="X243" s="5"/>
    </row>
    <row r="244" spans="1:24" ht="13.5" thickBot="1">
      <c r="A244" s="214" t="s">
        <v>554</v>
      </c>
      <c r="B244" s="215" t="s">
        <v>10</v>
      </c>
      <c r="C244" s="216">
        <v>22960.1</v>
      </c>
      <c r="D244" s="216">
        <v>17930</v>
      </c>
      <c r="E244" s="216">
        <v>25001</v>
      </c>
      <c r="F244" s="216">
        <f>(D244*109)/100</f>
        <v>19543.7</v>
      </c>
      <c r="G244" s="216">
        <f>(E244*105)/100</f>
        <v>26251.05</v>
      </c>
      <c r="H244" s="216">
        <f>G244*106.2/100</f>
        <v>27878.6151</v>
      </c>
      <c r="I244" s="216">
        <f>H244*106.3/100</f>
        <v>29634.967851299996</v>
      </c>
      <c r="J244" s="216">
        <f>I244*106.4/100</f>
        <v>31531.605793783197</v>
      </c>
      <c r="N244" s="232"/>
      <c r="O244" s="230"/>
      <c r="P244" s="234"/>
      <c r="Q244" s="234"/>
      <c r="R244" s="234"/>
      <c r="S244" s="234"/>
      <c r="T244" s="234"/>
      <c r="U244" s="234"/>
      <c r="V244" s="234"/>
      <c r="W244" s="234"/>
      <c r="X244" s="5"/>
    </row>
    <row r="245" spans="1:24" ht="13.5" thickBot="1">
      <c r="A245" s="217" t="s">
        <v>22</v>
      </c>
      <c r="B245" s="196" t="s">
        <v>15</v>
      </c>
      <c r="C245" s="218"/>
      <c r="D245" s="218"/>
      <c r="E245" s="218">
        <f>E244/C244*100</f>
        <v>108.88889856751496</v>
      </c>
      <c r="F245" s="218">
        <f>F244/D244*100</f>
        <v>109.00000000000001</v>
      </c>
      <c r="G245" s="218">
        <f>G244/E244*100</f>
        <v>105</v>
      </c>
      <c r="H245" s="218">
        <f>H244/G244*100</f>
        <v>106.2</v>
      </c>
      <c r="I245" s="218">
        <f>I244/H244*100</f>
        <v>106.3</v>
      </c>
      <c r="J245" s="218">
        <f>J244/I244*100</f>
        <v>106.4</v>
      </c>
      <c r="N245" s="235"/>
      <c r="O245" s="236"/>
      <c r="P245" s="237"/>
      <c r="Q245" s="237"/>
      <c r="R245" s="237"/>
      <c r="S245" s="237"/>
      <c r="T245" s="237"/>
      <c r="U245" s="237"/>
      <c r="V245" s="237"/>
      <c r="W245" s="237"/>
      <c r="X245" s="5"/>
    </row>
    <row r="246" spans="1:24" ht="13.5" thickBot="1">
      <c r="A246" s="214" t="s">
        <v>555</v>
      </c>
      <c r="B246" s="215" t="s">
        <v>10</v>
      </c>
      <c r="C246" s="216">
        <v>16474.5</v>
      </c>
      <c r="D246" s="216">
        <v>16852</v>
      </c>
      <c r="E246" s="216">
        <v>18000</v>
      </c>
      <c r="F246" s="216">
        <f>(D246*108.51)/100</f>
        <v>18286.1052</v>
      </c>
      <c r="G246" s="216">
        <f>(E246*105)/100</f>
        <v>18900</v>
      </c>
      <c r="H246" s="216">
        <f>G246*106.2/100</f>
        <v>20071.8</v>
      </c>
      <c r="I246" s="216">
        <f>H246*106.3/100</f>
        <v>21336.323399999997</v>
      </c>
      <c r="J246" s="216">
        <f>I246*106.4/100</f>
        <v>22701.848097599996</v>
      </c>
      <c r="N246" s="235"/>
      <c r="O246" s="238"/>
      <c r="P246" s="239"/>
      <c r="Q246" s="239"/>
      <c r="R246" s="239"/>
      <c r="S246" s="239"/>
      <c r="T246" s="239"/>
      <c r="U246" s="239"/>
      <c r="V246" s="239"/>
      <c r="W246" s="239"/>
      <c r="X246" s="5"/>
    </row>
    <row r="247" spans="1:24" ht="13.5" thickBot="1">
      <c r="A247" s="217" t="s">
        <v>22</v>
      </c>
      <c r="B247" s="196" t="s">
        <v>15</v>
      </c>
      <c r="C247" s="218"/>
      <c r="D247" s="218"/>
      <c r="E247" s="218">
        <f>E246/C246*100</f>
        <v>109.25976509150506</v>
      </c>
      <c r="F247" s="218">
        <f>F246/D246*100</f>
        <v>108.51000000000002</v>
      </c>
      <c r="G247" s="218">
        <f>G246/E246*100</f>
        <v>105</v>
      </c>
      <c r="H247" s="218">
        <f>H246/G246*100</f>
        <v>106.2</v>
      </c>
      <c r="I247" s="218">
        <f>I246/H246*100</f>
        <v>106.3</v>
      </c>
      <c r="J247" s="218">
        <f>J246/I246*100</f>
        <v>106.39999999999998</v>
      </c>
      <c r="N247" s="240"/>
      <c r="O247" s="236"/>
      <c r="P247" s="241"/>
      <c r="Q247" s="241"/>
      <c r="R247" s="241"/>
      <c r="S247" s="241"/>
      <c r="T247" s="241"/>
      <c r="U247" s="241"/>
      <c r="V247" s="241"/>
      <c r="W247" s="241"/>
      <c r="X247" s="5"/>
    </row>
    <row r="248" spans="1:24" ht="13.5" thickBot="1">
      <c r="A248" s="214" t="s">
        <v>556</v>
      </c>
      <c r="B248" s="215" t="s">
        <v>10</v>
      </c>
      <c r="C248" s="216">
        <v>20553.6</v>
      </c>
      <c r="D248" s="216">
        <v>17739</v>
      </c>
      <c r="E248" s="216">
        <v>22071</v>
      </c>
      <c r="F248" s="216">
        <f>(D248*109)/100</f>
        <v>19335.51</v>
      </c>
      <c r="G248" s="216">
        <f>(E248*105)/100</f>
        <v>23174.55</v>
      </c>
      <c r="H248" s="216">
        <f>G248*106.2/100</f>
        <v>24611.3721</v>
      </c>
      <c r="I248" s="216">
        <f>H248*106.3/100</f>
        <v>26161.888542300003</v>
      </c>
      <c r="J248" s="216">
        <f>I248*106.4/100</f>
        <v>27836.249409007207</v>
      </c>
      <c r="N248" s="229"/>
      <c r="O248" s="242"/>
      <c r="P248" s="243"/>
      <c r="Q248" s="243"/>
      <c r="R248" s="243"/>
      <c r="S248" s="243"/>
      <c r="T248" s="243"/>
      <c r="U248" s="243"/>
      <c r="V248" s="243"/>
      <c r="W248" s="243"/>
      <c r="X248" s="5"/>
    </row>
    <row r="249" spans="1:24" ht="13.5" thickBot="1">
      <c r="A249" s="217" t="s">
        <v>22</v>
      </c>
      <c r="B249" s="196" t="s">
        <v>15</v>
      </c>
      <c r="C249" s="218"/>
      <c r="D249" s="218"/>
      <c r="E249" s="218">
        <f>E248/C248*100</f>
        <v>107.38264829518917</v>
      </c>
      <c r="F249" s="218">
        <f>F248/D248*100</f>
        <v>108.99999999999999</v>
      </c>
      <c r="G249" s="218">
        <f>G248/E248*100</f>
        <v>105</v>
      </c>
      <c r="H249" s="218">
        <f>H248/G248*100</f>
        <v>106.2</v>
      </c>
      <c r="I249" s="218">
        <f>I248/H248*100</f>
        <v>106.30000000000001</v>
      </c>
      <c r="J249" s="218">
        <f>J248/I248*100</f>
        <v>106.4</v>
      </c>
      <c r="N249" s="244"/>
      <c r="O249" s="230"/>
      <c r="P249" s="243"/>
      <c r="Q249" s="243"/>
      <c r="R249" s="243"/>
      <c r="S249" s="243"/>
      <c r="T249" s="243"/>
      <c r="U249" s="243"/>
      <c r="V249" s="243"/>
      <c r="W249" s="243"/>
      <c r="X249" s="5"/>
    </row>
    <row r="250" spans="1:24" ht="13.5" thickBot="1">
      <c r="A250" s="214" t="s">
        <v>557</v>
      </c>
      <c r="B250" s="215" t="s">
        <v>10</v>
      </c>
      <c r="C250" s="216">
        <v>15362.6</v>
      </c>
      <c r="D250" s="216">
        <v>14475.9</v>
      </c>
      <c r="E250" s="216">
        <v>16298.7</v>
      </c>
      <c r="F250" s="216">
        <f>(D250*108)/100</f>
        <v>15633.972</v>
      </c>
      <c r="G250" s="216">
        <f>(E250*105)/100</f>
        <v>17113.635</v>
      </c>
      <c r="H250" s="216">
        <f>G250*106.2/100</f>
        <v>18174.68037</v>
      </c>
      <c r="I250" s="216">
        <f>H250*106.3/100</f>
        <v>19319.685233309996</v>
      </c>
      <c r="J250" s="216">
        <f>I250*106.4/100</f>
        <v>20556.145088241836</v>
      </c>
      <c r="N250" s="245"/>
      <c r="O250" s="230"/>
      <c r="P250" s="243"/>
      <c r="Q250" s="243"/>
      <c r="R250" s="243"/>
      <c r="S250" s="243"/>
      <c r="T250" s="243"/>
      <c r="U250" s="243"/>
      <c r="V250" s="243"/>
      <c r="W250" s="243"/>
      <c r="X250" s="5"/>
    </row>
    <row r="251" spans="1:24" ht="13.5" thickBot="1">
      <c r="A251" s="217" t="s">
        <v>22</v>
      </c>
      <c r="B251" s="196" t="s">
        <v>15</v>
      </c>
      <c r="C251" s="218"/>
      <c r="D251" s="218"/>
      <c r="E251" s="218">
        <f>E250/C250*100</f>
        <v>106.09336961191464</v>
      </c>
      <c r="F251" s="218">
        <f>F250/D250*100</f>
        <v>108</v>
      </c>
      <c r="G251" s="218">
        <f>G250/E250*100</f>
        <v>104.99999999999999</v>
      </c>
      <c r="H251" s="218">
        <f>H250/G250*100</f>
        <v>106.2</v>
      </c>
      <c r="I251" s="218">
        <f>I250/H250*100</f>
        <v>106.3</v>
      </c>
      <c r="J251" s="218">
        <f>J250/I250*100</f>
        <v>106.4</v>
      </c>
      <c r="N251" s="244"/>
      <c r="O251" s="230"/>
      <c r="P251" s="243"/>
      <c r="Q251" s="243"/>
      <c r="R251" s="243"/>
      <c r="S251" s="243"/>
      <c r="T251" s="243"/>
      <c r="U251" s="243"/>
      <c r="V251" s="243"/>
      <c r="W251" s="243"/>
      <c r="X251" s="5"/>
    </row>
    <row r="252" spans="1:24" ht="13.5" thickBot="1">
      <c r="A252" s="214" t="s">
        <v>558</v>
      </c>
      <c r="B252" s="215" t="s">
        <v>10</v>
      </c>
      <c r="C252" s="216">
        <v>17360.7</v>
      </c>
      <c r="D252" s="216">
        <v>16561.51</v>
      </c>
      <c r="E252" s="216">
        <v>18424.1</v>
      </c>
      <c r="F252" s="216">
        <f>(D252*108.42)/100</f>
        <v>17955.989142</v>
      </c>
      <c r="G252" s="216">
        <f>(E252*105)/100</f>
        <v>19345.304999999997</v>
      </c>
      <c r="H252" s="216">
        <f>G252*106.2/100</f>
        <v>20544.713909999995</v>
      </c>
      <c r="I252" s="216">
        <f>H252*106.3/100</f>
        <v>21839.030886329994</v>
      </c>
      <c r="J252" s="216">
        <f>I252*106.4/100</f>
        <v>23236.728863055116</v>
      </c>
      <c r="N252" s="245"/>
      <c r="O252" s="230"/>
      <c r="P252" s="243"/>
      <c r="Q252" s="243"/>
      <c r="R252" s="243"/>
      <c r="S252" s="243"/>
      <c r="T252" s="243"/>
      <c r="U252" s="243"/>
      <c r="V252" s="243"/>
      <c r="W252" s="243"/>
      <c r="X252" s="5"/>
    </row>
    <row r="253" spans="1:24" ht="13.5" thickBot="1">
      <c r="A253" s="217" t="s">
        <v>22</v>
      </c>
      <c r="B253" s="196" t="s">
        <v>15</v>
      </c>
      <c r="C253" s="218"/>
      <c r="D253" s="218"/>
      <c r="E253" s="218">
        <f>E252/C252*100</f>
        <v>106.12532904779184</v>
      </c>
      <c r="F253" s="218">
        <f>F252/D252*100</f>
        <v>108.42</v>
      </c>
      <c r="G253" s="218">
        <f>G252/E252*100</f>
        <v>104.99999999999999</v>
      </c>
      <c r="H253" s="218">
        <f>H252/G252*100</f>
        <v>106.19999999999999</v>
      </c>
      <c r="I253" s="218">
        <f>I252/H252*100</f>
        <v>106.3</v>
      </c>
      <c r="J253" s="218">
        <f>J252/I252*100</f>
        <v>106.4</v>
      </c>
      <c r="N253" s="244"/>
      <c r="O253" s="230"/>
      <c r="P253" s="243"/>
      <c r="Q253" s="243"/>
      <c r="R253" s="243"/>
      <c r="S253" s="243"/>
      <c r="T253" s="243"/>
      <c r="U253" s="243"/>
      <c r="V253" s="243"/>
      <c r="W253" s="243"/>
      <c r="X253" s="5"/>
    </row>
    <row r="254" spans="1:24" ht="12.75">
      <c r="A254" s="219" t="s">
        <v>559</v>
      </c>
      <c r="B254" s="215" t="s">
        <v>10</v>
      </c>
      <c r="C254" s="216">
        <v>19668.1</v>
      </c>
      <c r="D254" s="216">
        <v>21297</v>
      </c>
      <c r="E254" s="216">
        <v>21420.8</v>
      </c>
      <c r="F254" s="216">
        <f>(D254*109)/100</f>
        <v>23213.73</v>
      </c>
      <c r="G254" s="216">
        <f>E254*106.6/100</f>
        <v>22834.572799999998</v>
      </c>
      <c r="H254" s="216">
        <f>G254*106.1/100</f>
        <v>24227.481740799998</v>
      </c>
      <c r="I254" s="216">
        <f>H254*105.95/100</f>
        <v>25669.016904377597</v>
      </c>
      <c r="J254" s="216">
        <f>I254*106/100</f>
        <v>27209.157918640252</v>
      </c>
      <c r="N254" s="245"/>
      <c r="O254" s="230"/>
      <c r="P254" s="243"/>
      <c r="Q254" s="243"/>
      <c r="R254" s="243"/>
      <c r="S254" s="243"/>
      <c r="T254" s="243"/>
      <c r="U254" s="243"/>
      <c r="V254" s="243"/>
      <c r="W254" s="243"/>
      <c r="X254" s="5"/>
    </row>
    <row r="255" spans="1:24" ht="13.5" thickBot="1">
      <c r="A255" s="217" t="s">
        <v>22</v>
      </c>
      <c r="B255" s="196" t="s">
        <v>15</v>
      </c>
      <c r="C255" s="218"/>
      <c r="D255" s="218"/>
      <c r="E255" s="218">
        <f>E254/C254*100</f>
        <v>108.911384424525</v>
      </c>
      <c r="F255" s="218">
        <f>F254/D254*100</f>
        <v>109.00000000000001</v>
      </c>
      <c r="G255" s="218">
        <f>G254/E254*100</f>
        <v>106.59999999999998</v>
      </c>
      <c r="H255" s="218">
        <f>H254/G254*100</f>
        <v>106.1</v>
      </c>
      <c r="I255" s="218">
        <f>I254/H254*100</f>
        <v>105.94999999999999</v>
      </c>
      <c r="J255" s="218">
        <f>J254/I254*100</f>
        <v>106</v>
      </c>
      <c r="N255" s="244"/>
      <c r="O255" s="230"/>
      <c r="P255" s="243"/>
      <c r="Q255" s="243"/>
      <c r="R255" s="243"/>
      <c r="S255" s="243"/>
      <c r="T255" s="243"/>
      <c r="U255" s="243"/>
      <c r="V255" s="243"/>
      <c r="W255" s="243"/>
      <c r="X255" s="5"/>
    </row>
    <row r="256" spans="1:24" ht="12.75">
      <c r="A256" s="220" t="s">
        <v>59</v>
      </c>
      <c r="B256" s="221"/>
      <c r="C256" s="222"/>
      <c r="D256" s="222"/>
      <c r="E256" s="222"/>
      <c r="F256" s="222"/>
      <c r="G256" s="222"/>
      <c r="H256" s="222"/>
      <c r="I256" s="222"/>
      <c r="J256" s="222"/>
      <c r="N256" s="245"/>
      <c r="O256" s="230"/>
      <c r="P256" s="243"/>
      <c r="Q256" s="243"/>
      <c r="R256" s="243"/>
      <c r="S256" s="243"/>
      <c r="T256" s="243"/>
      <c r="U256" s="243"/>
      <c r="V256" s="243"/>
      <c r="W256" s="243"/>
      <c r="X256" s="5"/>
    </row>
    <row r="257" spans="1:24" ht="13.5" thickBot="1">
      <c r="A257" s="223" t="s">
        <v>28</v>
      </c>
      <c r="B257" s="211" t="s">
        <v>11</v>
      </c>
      <c r="C257" s="224">
        <f>C230*C239*12/1000</f>
        <v>1610399.424</v>
      </c>
      <c r="D257" s="224">
        <f>D230*D239*3/1000</f>
        <v>428531.13</v>
      </c>
      <c r="E257" s="224">
        <f>E230*E239*12/1000</f>
        <v>1758449.0431199998</v>
      </c>
      <c r="F257" s="224">
        <f>F230*F239*3/1000</f>
        <v>483397.75691999996</v>
      </c>
      <c r="G257" s="224">
        <f>G230*G239*12/1000</f>
        <v>1828948.88376</v>
      </c>
      <c r="H257" s="224">
        <f>H230*H239*12/1000</f>
        <v>1940407.47888</v>
      </c>
      <c r="I257" s="224">
        <f>I230*I239*12/1000</f>
        <v>2058675.06864</v>
      </c>
      <c r="J257" s="224">
        <f>J230*J239*12/1000</f>
        <v>2184694.96464</v>
      </c>
      <c r="N257" s="244"/>
      <c r="O257" s="230"/>
      <c r="P257" s="243"/>
      <c r="Q257" s="243"/>
      <c r="R257" s="243"/>
      <c r="S257" s="243"/>
      <c r="T257" s="243"/>
      <c r="U257" s="243"/>
      <c r="V257" s="243"/>
      <c r="W257" s="243"/>
      <c r="X257" s="5"/>
    </row>
    <row r="258" spans="1:24" ht="25.5">
      <c r="A258" s="212" t="s">
        <v>567</v>
      </c>
      <c r="B258" s="213"/>
      <c r="C258" s="225"/>
      <c r="D258" s="225"/>
      <c r="E258" s="225"/>
      <c r="F258" s="225"/>
      <c r="G258" s="225"/>
      <c r="H258" s="225"/>
      <c r="I258" s="225"/>
      <c r="J258" s="225"/>
      <c r="N258" s="245"/>
      <c r="O258" s="230"/>
      <c r="P258" s="243"/>
      <c r="Q258" s="243"/>
      <c r="R258" s="243"/>
      <c r="S258" s="243"/>
      <c r="T258" s="243"/>
      <c r="U258" s="243"/>
      <c r="V258" s="243"/>
      <c r="W258" s="243"/>
      <c r="X258" s="5"/>
    </row>
    <row r="259" spans="1:24" ht="13.5" thickBot="1">
      <c r="A259" s="214" t="s">
        <v>553</v>
      </c>
      <c r="B259" s="196" t="s">
        <v>11</v>
      </c>
      <c r="C259" s="226">
        <f>C232*12*C242/1000</f>
        <v>58257.36</v>
      </c>
      <c r="D259" s="226">
        <f>D232*3*D242/1000</f>
        <v>18979.2573</v>
      </c>
      <c r="E259" s="226">
        <f>E232*12*E242/1000</f>
        <v>65572.24799999999</v>
      </c>
      <c r="F259" s="226">
        <f>F232*3*F242/1000</f>
        <v>21051.587016</v>
      </c>
      <c r="G259" s="226">
        <f>G232*12*G242/1000</f>
        <v>68850.86039999999</v>
      </c>
      <c r="H259" s="226">
        <f>H232*12*H242/1000</f>
        <v>73119.6137448</v>
      </c>
      <c r="I259" s="226">
        <f>I232*12*I242/1000</f>
        <v>77726.14941072238</v>
      </c>
      <c r="J259" s="226">
        <f>J232*12*J242/1000</f>
        <v>82700.62297300862</v>
      </c>
      <c r="N259" s="244"/>
      <c r="O259" s="230"/>
      <c r="P259" s="243"/>
      <c r="Q259" s="243"/>
      <c r="R259" s="243"/>
      <c r="S259" s="243"/>
      <c r="T259" s="243"/>
      <c r="U259" s="243"/>
      <c r="V259" s="243"/>
      <c r="W259" s="243"/>
      <c r="X259" s="5"/>
    </row>
    <row r="260" spans="1:24" ht="13.5" thickBot="1">
      <c r="A260" s="214" t="s">
        <v>554</v>
      </c>
      <c r="B260" s="196" t="s">
        <v>11</v>
      </c>
      <c r="C260" s="226">
        <f>C233*12*C244/1000</f>
        <v>147954.88439999998</v>
      </c>
      <c r="D260" s="226">
        <f>D233*3*D244/1000</f>
        <v>25281.3</v>
      </c>
      <c r="E260" s="226">
        <f>E233*12*E244/1000</f>
        <v>162606.504</v>
      </c>
      <c r="F260" s="226">
        <f>F233*3*F244/1000</f>
        <v>29315.55</v>
      </c>
      <c r="G260" s="226">
        <f>G233*12*G244/1000</f>
        <v>170736.82919999998</v>
      </c>
      <c r="H260" s="226">
        <f>H233*12*H244/1000</f>
        <v>181322.51261039998</v>
      </c>
      <c r="I260" s="226">
        <f>I233*12*I244/1000</f>
        <v>192745.83090485516</v>
      </c>
      <c r="J260" s="226">
        <f>J233*12*J244/1000</f>
        <v>205081.5640827659</v>
      </c>
      <c r="N260" s="245"/>
      <c r="O260" s="230"/>
      <c r="P260" s="243"/>
      <c r="Q260" s="243"/>
      <c r="R260" s="243"/>
      <c r="S260" s="243"/>
      <c r="T260" s="243"/>
      <c r="U260" s="243"/>
      <c r="V260" s="243"/>
      <c r="W260" s="243"/>
      <c r="X260" s="5"/>
    </row>
    <row r="261" spans="1:24" ht="13.5" thickBot="1">
      <c r="A261" s="214" t="s">
        <v>555</v>
      </c>
      <c r="B261" s="196" t="s">
        <v>11</v>
      </c>
      <c r="C261" s="226">
        <f>C234*12*C246/1000</f>
        <v>109917.864</v>
      </c>
      <c r="D261" s="226">
        <f>D234*3*D246/1000</f>
        <v>22750.2</v>
      </c>
      <c r="E261" s="226">
        <f>E234*12*E246/1000</f>
        <v>130032</v>
      </c>
      <c r="F261" s="226">
        <f>F234*3*F246/1000</f>
        <v>30172.07358</v>
      </c>
      <c r="G261" s="226">
        <f>G234*12*G246/1000</f>
        <v>136533.6</v>
      </c>
      <c r="H261" s="226">
        <f>H234*12*H246/1000</f>
        <v>144998.6832</v>
      </c>
      <c r="I261" s="226">
        <f>I234*12*I246/1000</f>
        <v>154133.60024159998</v>
      </c>
      <c r="J261" s="226">
        <f>J234*12*J246/1000</f>
        <v>163998.1506570624</v>
      </c>
      <c r="N261" s="244"/>
      <c r="O261" s="230"/>
      <c r="P261" s="243"/>
      <c r="Q261" s="243"/>
      <c r="R261" s="243"/>
      <c r="S261" s="243"/>
      <c r="T261" s="243"/>
      <c r="U261" s="243"/>
      <c r="V261" s="243"/>
      <c r="W261" s="243"/>
      <c r="X261" s="5"/>
    </row>
    <row r="262" spans="1:24" ht="13.5" thickBot="1">
      <c r="A262" s="214" t="s">
        <v>556</v>
      </c>
      <c r="B262" s="196" t="s">
        <v>11</v>
      </c>
      <c r="C262" s="226">
        <f>C235*12*C248/1000</f>
        <v>86818.40639999999</v>
      </c>
      <c r="D262" s="226">
        <f>D235*3*D248/1000</f>
        <v>20222.46</v>
      </c>
      <c r="E262" s="226">
        <f>E235*12*E248/1000</f>
        <v>101438.316</v>
      </c>
      <c r="F262" s="226">
        <f>F235*3*F248/1000</f>
        <v>23202.611999999997</v>
      </c>
      <c r="G262" s="226">
        <f>G235*12*G248/1000</f>
        <v>106510.2318</v>
      </c>
      <c r="H262" s="226">
        <f>H235*12*H248/1000</f>
        <v>113113.8661716</v>
      </c>
      <c r="I262" s="226">
        <f>I235*12*I248/1000</f>
        <v>120240.03974041082</v>
      </c>
      <c r="J262" s="226">
        <f>J235*12*J248/1000</f>
        <v>127935.40228379713</v>
      </c>
      <c r="N262" s="245"/>
      <c r="O262" s="230"/>
      <c r="P262" s="243"/>
      <c r="Q262" s="243"/>
      <c r="R262" s="243"/>
      <c r="S262" s="243"/>
      <c r="T262" s="243"/>
      <c r="U262" s="243"/>
      <c r="V262" s="243"/>
      <c r="W262" s="243"/>
      <c r="X262" s="5"/>
    </row>
    <row r="263" spans="1:24" ht="13.5" thickBot="1">
      <c r="A263" s="214" t="s">
        <v>557</v>
      </c>
      <c r="B263" s="196" t="s">
        <v>11</v>
      </c>
      <c r="C263" s="226">
        <f>C236*12*C250/1000</f>
        <v>39266.8056</v>
      </c>
      <c r="D263" s="226">
        <f>D236*3*D250/1000</f>
        <v>10422.648</v>
      </c>
      <c r="E263" s="226">
        <f>E236*12*E250/1000</f>
        <v>42050.646</v>
      </c>
      <c r="F263" s="226">
        <f>F236*3*F250/1000</f>
        <v>11725.479</v>
      </c>
      <c r="G263" s="226">
        <f>G236*12*G250/1000</f>
        <v>44153.1783</v>
      </c>
      <c r="H263" s="226">
        <f>H236*12*H250/1000</f>
        <v>46890.675354599996</v>
      </c>
      <c r="I263" s="226">
        <f>I236*12*I250/1000</f>
        <v>49844.78790193979</v>
      </c>
      <c r="J263" s="226">
        <f>J236*12*J250/1000</f>
        <v>53034.85432766394</v>
      </c>
      <c r="N263" s="235"/>
      <c r="O263" s="236"/>
      <c r="P263" s="239"/>
      <c r="Q263" s="239"/>
      <c r="R263" s="239"/>
      <c r="S263" s="239"/>
      <c r="T263" s="239"/>
      <c r="U263" s="239"/>
      <c r="V263" s="239"/>
      <c r="W263" s="239"/>
      <c r="X263" s="5"/>
    </row>
    <row r="264" spans="1:24" ht="13.5" thickBot="1">
      <c r="A264" s="214" t="s">
        <v>558</v>
      </c>
      <c r="B264" s="196" t="s">
        <v>11</v>
      </c>
      <c r="C264" s="226">
        <f>C237*12*C252/1000</f>
        <v>29165.976</v>
      </c>
      <c r="D264" s="226">
        <f>D237*3*D252/1000</f>
        <v>8098.57839</v>
      </c>
      <c r="E264" s="226">
        <f>E237*12*E252/1000</f>
        <v>31394.6664</v>
      </c>
      <c r="F264" s="226">
        <f>F237*3*F252/1000</f>
        <v>9696.23413668</v>
      </c>
      <c r="G264" s="226">
        <f>G237*12*G252/1000</f>
        <v>32964.399719999994</v>
      </c>
      <c r="H264" s="226">
        <f>H237*12*H252/1000</f>
        <v>35008.19250263999</v>
      </c>
      <c r="I264" s="226">
        <f>I237*12*I252/1000</f>
        <v>37213.70863030631</v>
      </c>
      <c r="J264" s="226">
        <f>J237*12*J252/1000</f>
        <v>39595.385982645916</v>
      </c>
      <c r="N264" s="235"/>
      <c r="O264" s="236"/>
      <c r="P264" s="246"/>
      <c r="Q264" s="246"/>
      <c r="R264" s="246"/>
      <c r="S264" s="246"/>
      <c r="T264" s="246"/>
      <c r="U264" s="246"/>
      <c r="V264" s="246"/>
      <c r="W264" s="246"/>
      <c r="X264" s="5"/>
    </row>
    <row r="265" spans="1:24" ht="13.5" thickBot="1">
      <c r="A265" s="214" t="s">
        <v>559</v>
      </c>
      <c r="B265" s="196" t="s">
        <v>11</v>
      </c>
      <c r="C265" s="226">
        <f>C238*12*C254/1000</f>
        <v>1139019.0071999999</v>
      </c>
      <c r="D265" s="226">
        <f>D238*3*D254/1000</f>
        <v>322777.332</v>
      </c>
      <c r="E265" s="226">
        <f>E238*12*E254/1000</f>
        <v>1225355.4432</v>
      </c>
      <c r="F265" s="226">
        <f>F238*3*F254/1000</f>
        <v>358234.28136</v>
      </c>
      <c r="G265" s="226">
        <f>G238*12*G254/1000</f>
        <v>1269236.8945151998</v>
      </c>
      <c r="H265" s="226">
        <f>H238*12*H254/1000</f>
        <v>1346660.3450806271</v>
      </c>
      <c r="I265" s="226">
        <f>I238*12*I254/1000</f>
        <v>1426786.6356129244</v>
      </c>
      <c r="J265" s="226">
        <f>J238*12*J254/1000</f>
        <v>1512393.8337496999</v>
      </c>
      <c r="N265" s="229"/>
      <c r="O265" s="242"/>
      <c r="P265" s="247"/>
      <c r="Q265" s="247"/>
      <c r="R265" s="247"/>
      <c r="S265" s="247"/>
      <c r="T265" s="247"/>
      <c r="U265" s="247"/>
      <c r="V265" s="247"/>
      <c r="W265" s="247"/>
      <c r="X265" s="5"/>
    </row>
    <row r="266" spans="1:24" ht="12.75">
      <c r="A266" s="151"/>
      <c r="B266" s="227"/>
      <c r="C266" s="228">
        <f aca="true" t="shared" si="2" ref="C266:J266">SUM(C259:C265)</f>
        <v>1610400.3035999998</v>
      </c>
      <c r="D266" s="228">
        <f t="shared" si="2"/>
        <v>428531.77569</v>
      </c>
      <c r="E266" s="228">
        <f t="shared" si="2"/>
        <v>1758449.8236000002</v>
      </c>
      <c r="F266" s="228">
        <f t="shared" si="2"/>
        <v>483397.81709268</v>
      </c>
      <c r="G266" s="228">
        <f t="shared" si="2"/>
        <v>1828985.9939352</v>
      </c>
      <c r="H266" s="228">
        <f t="shared" si="2"/>
        <v>1941113.888664667</v>
      </c>
      <c r="I266" s="228">
        <f t="shared" si="2"/>
        <v>2058690.752442759</v>
      </c>
      <c r="J266" s="228">
        <f t="shared" si="2"/>
        <v>2184739.8140566438</v>
      </c>
      <c r="N266" s="244"/>
      <c r="O266" s="230"/>
      <c r="P266" s="234"/>
      <c r="Q266" s="234"/>
      <c r="R266" s="234"/>
      <c r="S266" s="234"/>
      <c r="T266" s="234"/>
      <c r="U266" s="234"/>
      <c r="V266" s="234"/>
      <c r="W266" s="234"/>
      <c r="X266" s="5"/>
    </row>
    <row r="267" spans="1:24" ht="12.75">
      <c r="A267" s="227"/>
      <c r="B267" s="227"/>
      <c r="C267" s="250"/>
      <c r="D267" s="251"/>
      <c r="E267" s="250"/>
      <c r="F267" s="250"/>
      <c r="G267" s="251"/>
      <c r="H267" s="250"/>
      <c r="I267" s="228"/>
      <c r="J267" s="250"/>
      <c r="N267" s="244"/>
      <c r="O267" s="230"/>
      <c r="P267" s="234"/>
      <c r="Q267" s="234"/>
      <c r="R267" s="234"/>
      <c r="S267" s="234"/>
      <c r="T267" s="234"/>
      <c r="U267" s="234"/>
      <c r="V267" s="234"/>
      <c r="W267" s="234"/>
      <c r="X267" s="5"/>
    </row>
    <row r="268" spans="1:24" ht="12.75">
      <c r="A268" s="227"/>
      <c r="B268" s="227"/>
      <c r="C268" s="250"/>
      <c r="D268" s="251"/>
      <c r="E268" s="250"/>
      <c r="F268" s="250"/>
      <c r="G268" s="251"/>
      <c r="H268" s="250"/>
      <c r="I268" s="228"/>
      <c r="J268" s="250"/>
      <c r="N268" s="244"/>
      <c r="O268" s="230"/>
      <c r="P268" s="234"/>
      <c r="Q268" s="234"/>
      <c r="R268" s="234"/>
      <c r="S268" s="234"/>
      <c r="T268" s="234"/>
      <c r="U268" s="234"/>
      <c r="V268" s="234"/>
      <c r="W268" s="234"/>
      <c r="X268" s="5"/>
    </row>
    <row r="269" spans="1:24" ht="12.75">
      <c r="A269" s="227"/>
      <c r="B269" s="227"/>
      <c r="C269" s="250"/>
      <c r="D269" s="251"/>
      <c r="E269" s="250"/>
      <c r="F269" s="250"/>
      <c r="G269" s="251"/>
      <c r="H269" s="250"/>
      <c r="I269" s="228"/>
      <c r="J269" s="250"/>
      <c r="N269" s="244"/>
      <c r="O269" s="230"/>
      <c r="P269" s="234"/>
      <c r="Q269" s="234"/>
      <c r="R269" s="234"/>
      <c r="S269" s="234"/>
      <c r="T269" s="234"/>
      <c r="U269" s="234"/>
      <c r="V269" s="234"/>
      <c r="W269" s="234"/>
      <c r="X269" s="5"/>
    </row>
    <row r="270" spans="3:24" ht="12.75">
      <c r="C270" s="31"/>
      <c r="D270" s="31"/>
      <c r="E270" s="31"/>
      <c r="F270" s="31"/>
      <c r="G270" s="31"/>
      <c r="H270" s="31"/>
      <c r="I270" s="31"/>
      <c r="J270" s="31"/>
      <c r="N270" s="244"/>
      <c r="O270" s="230"/>
      <c r="P270" s="234"/>
      <c r="Q270" s="234"/>
      <c r="R270" s="234"/>
      <c r="S270" s="234"/>
      <c r="T270" s="234"/>
      <c r="U270" s="234"/>
      <c r="V270" s="234"/>
      <c r="W270" s="234"/>
      <c r="X270" s="5"/>
    </row>
    <row r="271" spans="3:24" ht="12.75">
      <c r="C271" s="31"/>
      <c r="D271" s="31"/>
      <c r="E271" s="31"/>
      <c r="F271" s="31"/>
      <c r="G271" s="31"/>
      <c r="H271" s="31"/>
      <c r="I271" s="31"/>
      <c r="J271" s="31"/>
      <c r="N271" s="244"/>
      <c r="O271" s="230"/>
      <c r="P271" s="234"/>
      <c r="Q271" s="234"/>
      <c r="R271" s="234"/>
      <c r="S271" s="234"/>
      <c r="T271" s="234"/>
      <c r="U271" s="234"/>
      <c r="V271" s="234"/>
      <c r="W271" s="234"/>
      <c r="X271" s="5"/>
    </row>
    <row r="272" spans="3:24" ht="12.75">
      <c r="C272" s="31"/>
      <c r="D272" s="31"/>
      <c r="E272" s="31"/>
      <c r="F272" s="31"/>
      <c r="G272" s="31"/>
      <c r="H272" s="31"/>
      <c r="I272" s="109" t="s">
        <v>47</v>
      </c>
      <c r="J272" s="31"/>
      <c r="N272" s="244"/>
      <c r="O272" s="230"/>
      <c r="P272" s="234"/>
      <c r="Q272" s="234"/>
      <c r="R272" s="234"/>
      <c r="S272" s="234"/>
      <c r="T272" s="234"/>
      <c r="U272" s="234"/>
      <c r="V272" s="234"/>
      <c r="W272" s="234"/>
      <c r="X272" s="5"/>
    </row>
    <row r="273" spans="1:24" ht="15.75">
      <c r="A273" s="59"/>
      <c r="B273" s="82"/>
      <c r="C273" s="81"/>
      <c r="K273" s="90"/>
      <c r="L273" s="90"/>
      <c r="N273" s="244"/>
      <c r="O273" s="230"/>
      <c r="P273" s="234"/>
      <c r="Q273" s="234"/>
      <c r="R273" s="234"/>
      <c r="S273" s="234"/>
      <c r="T273" s="234"/>
      <c r="U273" s="200"/>
      <c r="V273" s="234"/>
      <c r="W273" s="234"/>
      <c r="X273" s="5"/>
    </row>
    <row r="274" spans="1:24" ht="15.75">
      <c r="A274" s="59"/>
      <c r="B274" s="113" t="s">
        <v>58</v>
      </c>
      <c r="C274" s="81"/>
      <c r="K274" s="90"/>
      <c r="L274" s="90"/>
      <c r="N274" s="244"/>
      <c r="O274" s="230"/>
      <c r="P274" s="234"/>
      <c r="Q274" s="234"/>
      <c r="R274" s="234"/>
      <c r="S274" s="234"/>
      <c r="T274" s="234"/>
      <c r="U274" s="234"/>
      <c r="V274" s="234"/>
      <c r="W274" s="234"/>
      <c r="X274" s="5"/>
    </row>
    <row r="275" spans="1:24" ht="15.75">
      <c r="A275" s="113" t="s">
        <v>57</v>
      </c>
      <c r="C275" s="81"/>
      <c r="K275" s="90"/>
      <c r="L275" s="90"/>
      <c r="N275" s="248"/>
      <c r="O275" s="249"/>
      <c r="P275" s="234"/>
      <c r="Q275" s="234"/>
      <c r="R275" s="234"/>
      <c r="S275" s="234"/>
      <c r="T275" s="234"/>
      <c r="U275" s="234"/>
      <c r="V275" s="234"/>
      <c r="W275" s="234"/>
      <c r="X275" s="5"/>
    </row>
    <row r="276" spans="1:24" ht="16.5" thickBot="1">
      <c r="A276" s="118"/>
      <c r="B276" s="82"/>
      <c r="C276" s="81"/>
      <c r="K276" s="90"/>
      <c r="L276" s="90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6.5" thickBot="1">
      <c r="A277" s="1"/>
      <c r="B277" s="97" t="s">
        <v>14</v>
      </c>
      <c r="C277" s="98" t="s">
        <v>0</v>
      </c>
      <c r="D277" s="98" t="s">
        <v>51</v>
      </c>
      <c r="E277" s="98" t="s">
        <v>1</v>
      </c>
      <c r="F277" s="99"/>
      <c r="G277" s="100" t="s">
        <v>5</v>
      </c>
      <c r="H277" s="101"/>
      <c r="K277" s="90"/>
      <c r="L277" s="90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12" ht="15.75">
      <c r="A278" s="3" t="s">
        <v>2</v>
      </c>
      <c r="B278" s="19" t="s">
        <v>12</v>
      </c>
      <c r="C278" s="19" t="s">
        <v>479</v>
      </c>
      <c r="D278" s="19" t="s">
        <v>52</v>
      </c>
      <c r="E278" s="19" t="s">
        <v>488</v>
      </c>
      <c r="F278" s="3" t="s">
        <v>511</v>
      </c>
      <c r="G278" s="3" t="s">
        <v>512</v>
      </c>
      <c r="H278" s="3" t="s">
        <v>535</v>
      </c>
      <c r="K278" s="90"/>
      <c r="L278" s="90"/>
    </row>
    <row r="279" spans="1:12" ht="16.5" thickBot="1">
      <c r="A279" s="4"/>
      <c r="B279" s="18" t="s">
        <v>13</v>
      </c>
      <c r="C279" s="86"/>
      <c r="D279" s="103" t="s">
        <v>488</v>
      </c>
      <c r="E279" s="102"/>
      <c r="F279" s="26"/>
      <c r="G279" s="102"/>
      <c r="H279" s="102"/>
      <c r="K279" s="90"/>
      <c r="L279" s="90"/>
    </row>
    <row r="280" spans="1:12" ht="15.75">
      <c r="A280" s="1"/>
      <c r="B280" s="1"/>
      <c r="C280" s="1"/>
      <c r="D280" s="1"/>
      <c r="E280" s="1"/>
      <c r="F280" s="1"/>
      <c r="G280" s="1"/>
      <c r="H280" s="1"/>
      <c r="L280" s="90"/>
    </row>
    <row r="281" spans="1:9" ht="39" thickBot="1">
      <c r="A281" s="115" t="s">
        <v>41</v>
      </c>
      <c r="B281" s="95" t="s">
        <v>11</v>
      </c>
      <c r="C281" s="6">
        <v>228806.5</v>
      </c>
      <c r="D281" s="6">
        <v>241220.8</v>
      </c>
      <c r="E281" s="6">
        <f>E283*0.13</f>
        <v>237979.83344491554</v>
      </c>
      <c r="F281" s="6">
        <f>F283*0.13</f>
        <v>252482.56402687114</v>
      </c>
      <c r="G281" s="6">
        <f>G283*0.13</f>
        <v>267871.3770426654</v>
      </c>
      <c r="H281" s="6">
        <f>H283*0.13</f>
        <v>284268.8530712926</v>
      </c>
      <c r="I281" s="119"/>
    </row>
    <row r="282" spans="1:8" ht="13.5" thickBot="1">
      <c r="A282" s="123" t="s">
        <v>55</v>
      </c>
      <c r="B282" s="158" t="s">
        <v>15</v>
      </c>
      <c r="C282" s="13"/>
      <c r="D282" s="252">
        <f>D281/C281*100</f>
        <v>105.4256762810497</v>
      </c>
      <c r="E282" s="252">
        <f>E281/C281*100</f>
        <v>104.00921016007653</v>
      </c>
      <c r="F282" s="252">
        <f>F281/E281*100</f>
        <v>106.09410065215148</v>
      </c>
      <c r="G282" s="252">
        <f>G281/F281*100</f>
        <v>106.09500029243858</v>
      </c>
      <c r="H282" s="252">
        <f>H281/G281*100</f>
        <v>106.12139908700118</v>
      </c>
    </row>
    <row r="283" spans="1:8" ht="26.25" thickBot="1">
      <c r="A283" s="115" t="s">
        <v>40</v>
      </c>
      <c r="B283" s="95" t="s">
        <v>11</v>
      </c>
      <c r="C283" s="122">
        <f>C281/0.13</f>
        <v>1760050</v>
      </c>
      <c r="D283" s="12">
        <f>D281/0.13</f>
        <v>1855544.6153846153</v>
      </c>
      <c r="E283" s="253">
        <f>E285/C287*100</f>
        <v>1830614.103422427</v>
      </c>
      <c r="F283" s="120">
        <f>F285/$E287*100</f>
        <v>1942173.5694374703</v>
      </c>
      <c r="G283" s="120">
        <f>G285/$E287*100</f>
        <v>2060549.0541743492</v>
      </c>
      <c r="H283" s="120">
        <f>H285/$E287*100</f>
        <v>2186683.485163789</v>
      </c>
    </row>
    <row r="284" spans="1:8" ht="13.5" thickBot="1">
      <c r="A284" s="123" t="s">
        <v>55</v>
      </c>
      <c r="B284" s="158" t="s">
        <v>15</v>
      </c>
      <c r="C284" s="105"/>
      <c r="D284" s="252">
        <f>D283/C283*100</f>
        <v>105.4256762810497</v>
      </c>
      <c r="E284" s="252">
        <f>E283/C283*100</f>
        <v>104.00921016007653</v>
      </c>
      <c r="F284" s="252">
        <f>F283/E283*100</f>
        <v>106.09410065215148</v>
      </c>
      <c r="G284" s="252">
        <f>G283/F283*100</f>
        <v>106.09500029243858</v>
      </c>
      <c r="H284" s="252">
        <f>H283/G283*100</f>
        <v>106.12139908700115</v>
      </c>
    </row>
    <row r="285" spans="1:8" ht="13.5" thickBot="1">
      <c r="A285" s="124" t="s">
        <v>39</v>
      </c>
      <c r="B285" s="95" t="s">
        <v>11</v>
      </c>
      <c r="C285" s="6">
        <v>1758449.35</v>
      </c>
      <c r="D285" s="273">
        <f>C285*104/100</f>
        <v>1828787.324</v>
      </c>
      <c r="E285" s="274">
        <v>1828949.28</v>
      </c>
      <c r="F285" s="274">
        <v>1940407.29</v>
      </c>
      <c r="G285" s="274">
        <v>2058675.12</v>
      </c>
      <c r="H285" s="273">
        <v>2184694.84</v>
      </c>
    </row>
    <row r="286" spans="1:8" ht="13.5" thickBot="1">
      <c r="A286" s="125" t="s">
        <v>55</v>
      </c>
      <c r="B286" s="158" t="s">
        <v>15</v>
      </c>
      <c r="C286" s="106"/>
      <c r="D286" s="252">
        <f>D285/C285*100</f>
        <v>104</v>
      </c>
      <c r="E286" s="252">
        <f>E285/C285*100</f>
        <v>104.00921016007653</v>
      </c>
      <c r="F286" s="252">
        <f>F285/E285*100</f>
        <v>106.0941006521515</v>
      </c>
      <c r="G286" s="252">
        <f>G285/F285*100</f>
        <v>106.09500029243861</v>
      </c>
      <c r="H286" s="252">
        <f>H285/G285*100</f>
        <v>106.12139908700115</v>
      </c>
    </row>
    <row r="287" spans="1:8" ht="51.75" thickBot="1">
      <c r="A287" s="126" t="s">
        <v>49</v>
      </c>
      <c r="B287" s="95" t="s">
        <v>15</v>
      </c>
      <c r="C287" s="121">
        <f aca="true" t="shared" si="3" ref="C287:H287">C285/C$283*100</f>
        <v>99.90905656089316</v>
      </c>
      <c r="D287" s="121">
        <f t="shared" si="3"/>
        <v>98.55798178266552</v>
      </c>
      <c r="E287" s="121">
        <f t="shared" si="3"/>
        <v>99.90905656089318</v>
      </c>
      <c r="F287" s="121">
        <f t="shared" si="3"/>
        <v>99.90905656089318</v>
      </c>
      <c r="G287" s="121">
        <f t="shared" si="3"/>
        <v>99.90905656089318</v>
      </c>
      <c r="H287" s="48">
        <f t="shared" si="3"/>
        <v>99.90905656089318</v>
      </c>
    </row>
    <row r="288" spans="1:8" ht="12.75">
      <c r="A288" s="1"/>
      <c r="B288" s="96"/>
      <c r="C288" s="1"/>
      <c r="D288" s="1"/>
      <c r="E288" s="1"/>
      <c r="F288" s="1"/>
      <c r="G288" s="1"/>
      <c r="H288" s="1"/>
    </row>
    <row r="289" spans="1:11" ht="120" customHeight="1" thickBot="1">
      <c r="A289" s="114" t="s">
        <v>50</v>
      </c>
      <c r="B289" s="95" t="s">
        <v>11</v>
      </c>
      <c r="C289" s="6">
        <f aca="true" t="shared" si="4" ref="C289:H289">C283-C285</f>
        <v>1600.6499999999069</v>
      </c>
      <c r="D289" s="6">
        <f t="shared" si="4"/>
        <v>26757.291384615237</v>
      </c>
      <c r="E289" s="6">
        <f t="shared" si="4"/>
        <v>1664.8234224270564</v>
      </c>
      <c r="F289" s="6">
        <f t="shared" si="4"/>
        <v>1766.2794374702498</v>
      </c>
      <c r="G289" s="6">
        <f t="shared" si="4"/>
        <v>1873.9341743490659</v>
      </c>
      <c r="H289" s="6">
        <f t="shared" si="4"/>
        <v>1988.6451637889259</v>
      </c>
      <c r="K289" s="104"/>
    </row>
    <row r="290" spans="1:8" ht="13.5" thickBot="1">
      <c r="A290" s="125" t="s">
        <v>55</v>
      </c>
      <c r="B290" s="158" t="s">
        <v>15</v>
      </c>
      <c r="C290" s="13"/>
      <c r="D290" s="13">
        <f>D289/C289*100</f>
        <v>1671.6516030748003</v>
      </c>
      <c r="E290" s="13">
        <f>E289/C289*100</f>
        <v>104.00921016006954</v>
      </c>
      <c r="F290" s="13">
        <f>F289/E289*100</f>
        <v>106.09410065214522</v>
      </c>
      <c r="G290" s="13">
        <f>G289/F289*100</f>
        <v>106.09500029242282</v>
      </c>
      <c r="H290" s="13">
        <f>H289/G289*100</f>
        <v>106.1213990870147</v>
      </c>
    </row>
    <row r="291" spans="1:8" ht="51.75" thickBot="1">
      <c r="A291" s="126" t="s">
        <v>48</v>
      </c>
      <c r="B291" s="95" t="s">
        <v>15</v>
      </c>
      <c r="C291" s="48">
        <f aca="true" t="shared" si="5" ref="C291:H291">C289/C283*100</f>
        <v>0.09094343910683826</v>
      </c>
      <c r="D291" s="48">
        <f t="shared" si="5"/>
        <v>1.442018217334484</v>
      </c>
      <c r="E291" s="48">
        <f t="shared" si="5"/>
        <v>0.09094343910683216</v>
      </c>
      <c r="F291" s="48">
        <f t="shared" si="5"/>
        <v>0.09094343910682677</v>
      </c>
      <c r="G291" s="48">
        <f t="shared" si="5"/>
        <v>0.09094343910681327</v>
      </c>
      <c r="H291" s="48">
        <f t="shared" si="5"/>
        <v>0.09094343910682486</v>
      </c>
    </row>
    <row r="293" ht="12.75">
      <c r="A293" s="107" t="s">
        <v>56</v>
      </c>
    </row>
    <row r="294" ht="12.75">
      <c r="A294" s="107"/>
    </row>
    <row r="295" ht="12.75">
      <c r="A295" s="107"/>
    </row>
    <row r="296" spans="1:10" ht="15.75">
      <c r="A296" s="116"/>
      <c r="I296" s="89"/>
      <c r="J296" s="89"/>
    </row>
    <row r="297" spans="1:10" ht="15.75">
      <c r="A297" s="152"/>
      <c r="B297" s="153"/>
      <c r="C297" s="154"/>
      <c r="D297" s="128"/>
      <c r="E297" s="128"/>
      <c r="F297" s="128"/>
      <c r="G297" s="119"/>
      <c r="H297" s="119"/>
      <c r="I297" s="89"/>
      <c r="J297" s="89"/>
    </row>
    <row r="298" spans="1:10" ht="15.75">
      <c r="A298" s="152"/>
      <c r="B298" s="153"/>
      <c r="C298" s="154"/>
      <c r="D298" s="128"/>
      <c r="E298" s="128"/>
      <c r="F298" s="128"/>
      <c r="G298" s="128"/>
      <c r="H298" s="128"/>
      <c r="I298" s="128"/>
      <c r="J298" s="89"/>
    </row>
    <row r="299" spans="1:10" ht="15.75">
      <c r="A299" s="152"/>
      <c r="B299" s="153"/>
      <c r="C299" s="154"/>
      <c r="D299" s="128"/>
      <c r="E299" s="128"/>
      <c r="F299" s="128"/>
      <c r="G299" s="128"/>
      <c r="H299" s="128"/>
      <c r="I299" s="128"/>
      <c r="J299" s="89"/>
    </row>
    <row r="300" spans="1:10" ht="15.75">
      <c r="A300" s="152"/>
      <c r="B300" s="153"/>
      <c r="C300" s="128"/>
      <c r="D300" s="128"/>
      <c r="E300" s="128"/>
      <c r="F300" s="128"/>
      <c r="G300" s="128"/>
      <c r="H300" s="128"/>
      <c r="I300" s="128"/>
      <c r="J300" s="89"/>
    </row>
    <row r="301" spans="1:9" ht="15.75">
      <c r="A301" s="152"/>
      <c r="B301" s="153"/>
      <c r="C301" s="154"/>
      <c r="D301" s="128"/>
      <c r="E301" s="128"/>
      <c r="F301" s="128"/>
      <c r="G301" s="128"/>
      <c r="H301" s="128"/>
      <c r="I301" s="119"/>
    </row>
    <row r="302" spans="1:9" ht="15.75">
      <c r="A302" s="119"/>
      <c r="B302" s="119"/>
      <c r="C302" s="119"/>
      <c r="D302" s="119"/>
      <c r="E302" s="119"/>
      <c r="F302" s="119"/>
      <c r="G302" s="128"/>
      <c r="H302" s="128"/>
      <c r="I302" s="119"/>
    </row>
    <row r="303" spans="1:8" ht="12.75">
      <c r="A303" s="119"/>
      <c r="B303" s="119"/>
      <c r="C303" s="119"/>
      <c r="D303" s="119"/>
      <c r="E303" s="119"/>
      <c r="F303" s="119"/>
      <c r="G303" s="119"/>
      <c r="H303" s="119"/>
    </row>
    <row r="304" spans="1:8" ht="12.75">
      <c r="A304" s="119"/>
      <c r="B304" s="119"/>
      <c r="C304" s="119"/>
      <c r="D304" s="119"/>
      <c r="E304" s="119"/>
      <c r="F304" s="119"/>
      <c r="G304" s="119"/>
      <c r="H304" s="119"/>
    </row>
  </sheetData>
  <sheetProtection/>
  <mergeCells count="12">
    <mergeCell ref="B217:E217"/>
    <mergeCell ref="F217:H217"/>
    <mergeCell ref="I217:J217"/>
    <mergeCell ref="B218:E218"/>
    <mergeCell ref="F218:H218"/>
    <mergeCell ref="I218:J218"/>
    <mergeCell ref="B4:G4"/>
    <mergeCell ref="A1:K1"/>
    <mergeCell ref="A215:J215"/>
    <mergeCell ref="B216:E216"/>
    <mergeCell ref="F216:H216"/>
    <mergeCell ref="I216:J216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535">
      <selection activeCell="E21" sqref="E21"/>
    </sheetView>
  </sheetViews>
  <sheetFormatPr defaultColWidth="9.00390625" defaultRowHeight="12.75"/>
  <cols>
    <col min="1" max="1" width="56.25390625" style="132" customWidth="1"/>
    <col min="2" max="16384" width="9.125" style="132" customWidth="1"/>
  </cols>
  <sheetData>
    <row r="1" ht="15.75">
      <c r="A1" s="130"/>
    </row>
    <row r="2" ht="15.75">
      <c r="A2" s="131" t="s">
        <v>477</v>
      </c>
    </row>
    <row r="3" ht="15.75">
      <c r="A3" s="133" t="s">
        <v>476</v>
      </c>
    </row>
    <row r="5" ht="15.75" thickBot="1"/>
    <row r="6" ht="15">
      <c r="A6" s="134"/>
    </row>
    <row r="7" ht="15">
      <c r="A7" s="135"/>
    </row>
    <row r="8" ht="15">
      <c r="A8" s="136"/>
    </row>
    <row r="9" ht="15.75" thickBot="1">
      <c r="A9" s="137"/>
    </row>
    <row r="10" ht="15">
      <c r="A10" s="138"/>
    </row>
    <row r="11" ht="15">
      <c r="A11" s="139" t="s">
        <v>60</v>
      </c>
    </row>
    <row r="12" ht="15">
      <c r="A12" s="140"/>
    </row>
    <row r="13" ht="15">
      <c r="A13" s="140" t="s">
        <v>61</v>
      </c>
    </row>
    <row r="14" ht="15">
      <c r="A14" s="141" t="s">
        <v>62</v>
      </c>
    </row>
    <row r="15" ht="15">
      <c r="A15" s="141" t="s">
        <v>63</v>
      </c>
    </row>
    <row r="16" ht="15">
      <c r="A16" s="141" t="s">
        <v>64</v>
      </c>
    </row>
    <row r="17" ht="15">
      <c r="A17" s="141" t="s">
        <v>65</v>
      </c>
    </row>
    <row r="18" ht="15">
      <c r="A18" s="141" t="s">
        <v>66</v>
      </c>
    </row>
    <row r="19" ht="15">
      <c r="A19" s="141" t="s">
        <v>67</v>
      </c>
    </row>
    <row r="20" ht="15">
      <c r="A20" s="141" t="s">
        <v>68</v>
      </c>
    </row>
    <row r="21" ht="15">
      <c r="A21" s="141" t="s">
        <v>69</v>
      </c>
    </row>
    <row r="22" ht="15">
      <c r="A22" s="141" t="s">
        <v>70</v>
      </c>
    </row>
    <row r="23" ht="15">
      <c r="A23" s="141" t="s">
        <v>71</v>
      </c>
    </row>
    <row r="24" ht="15">
      <c r="A24" s="141" t="s">
        <v>72</v>
      </c>
    </row>
    <row r="25" ht="15">
      <c r="A25" s="141" t="s">
        <v>73</v>
      </c>
    </row>
    <row r="26" ht="15">
      <c r="A26" s="142"/>
    </row>
    <row r="27" ht="15">
      <c r="A27" s="143" t="s">
        <v>74</v>
      </c>
    </row>
    <row r="28" ht="15">
      <c r="A28" s="140" t="s">
        <v>75</v>
      </c>
    </row>
    <row r="29" ht="15">
      <c r="A29" s="144" t="s">
        <v>76</v>
      </c>
    </row>
    <row r="30" ht="15">
      <c r="A30" s="145" t="s">
        <v>77</v>
      </c>
    </row>
    <row r="31" ht="15">
      <c r="A31" s="145" t="s">
        <v>78</v>
      </c>
    </row>
    <row r="32" ht="15">
      <c r="A32" s="145" t="s">
        <v>79</v>
      </c>
    </row>
    <row r="33" ht="15">
      <c r="A33" s="145" t="s">
        <v>80</v>
      </c>
    </row>
    <row r="34" ht="15">
      <c r="A34" s="145" t="s">
        <v>81</v>
      </c>
    </row>
    <row r="35" ht="15">
      <c r="A35" s="145" t="s">
        <v>82</v>
      </c>
    </row>
    <row r="36" ht="15">
      <c r="A36" s="145" t="s">
        <v>83</v>
      </c>
    </row>
    <row r="37" ht="15">
      <c r="A37" s="145" t="s">
        <v>84</v>
      </c>
    </row>
    <row r="38" ht="15">
      <c r="A38" s="145" t="s">
        <v>85</v>
      </c>
    </row>
    <row r="39" ht="15">
      <c r="A39" s="145" t="s">
        <v>86</v>
      </c>
    </row>
    <row r="40" ht="15">
      <c r="A40" s="145" t="s">
        <v>87</v>
      </c>
    </row>
    <row r="41" ht="15">
      <c r="A41" s="145" t="s">
        <v>88</v>
      </c>
    </row>
    <row r="42" ht="15">
      <c r="A42" s="145" t="s">
        <v>89</v>
      </c>
    </row>
    <row r="43" ht="15">
      <c r="A43" s="145" t="s">
        <v>90</v>
      </c>
    </row>
    <row r="44" ht="15">
      <c r="A44" s="145" t="s">
        <v>91</v>
      </c>
    </row>
    <row r="45" ht="15">
      <c r="A45" s="145" t="s">
        <v>92</v>
      </c>
    </row>
    <row r="46" ht="15">
      <c r="A46" s="145" t="s">
        <v>93</v>
      </c>
    </row>
    <row r="47" ht="15">
      <c r="A47" s="145" t="s">
        <v>94</v>
      </c>
    </row>
    <row r="48" ht="15">
      <c r="A48" s="140" t="s">
        <v>95</v>
      </c>
    </row>
    <row r="49" ht="15">
      <c r="A49" s="144" t="s">
        <v>76</v>
      </c>
    </row>
    <row r="50" ht="15">
      <c r="A50" s="145" t="s">
        <v>501</v>
      </c>
    </row>
    <row r="51" ht="15">
      <c r="A51" s="145" t="s">
        <v>96</v>
      </c>
    </row>
    <row r="52" ht="15">
      <c r="A52" s="145" t="s">
        <v>97</v>
      </c>
    </row>
    <row r="53" ht="15">
      <c r="A53" s="145" t="s">
        <v>98</v>
      </c>
    </row>
    <row r="54" ht="15">
      <c r="A54" s="145" t="s">
        <v>99</v>
      </c>
    </row>
    <row r="55" ht="15">
      <c r="A55" s="145" t="s">
        <v>100</v>
      </c>
    </row>
    <row r="56" ht="15">
      <c r="A56" s="145" t="s">
        <v>101</v>
      </c>
    </row>
    <row r="57" ht="15">
      <c r="A57" s="145" t="s">
        <v>102</v>
      </c>
    </row>
    <row r="58" ht="15">
      <c r="A58" s="145" t="s">
        <v>103</v>
      </c>
    </row>
    <row r="59" ht="15">
      <c r="A59" s="145" t="s">
        <v>104</v>
      </c>
    </row>
    <row r="60" ht="15">
      <c r="A60" s="145" t="s">
        <v>105</v>
      </c>
    </row>
    <row r="61" ht="15">
      <c r="A61" s="140" t="s">
        <v>106</v>
      </c>
    </row>
    <row r="62" ht="15">
      <c r="A62" s="144" t="s">
        <v>107</v>
      </c>
    </row>
    <row r="63" ht="15">
      <c r="A63" s="145" t="s">
        <v>108</v>
      </c>
    </row>
    <row r="64" ht="15">
      <c r="A64" s="145" t="s">
        <v>109</v>
      </c>
    </row>
    <row r="65" ht="15">
      <c r="A65" s="145" t="s">
        <v>110</v>
      </c>
    </row>
    <row r="66" ht="15">
      <c r="A66" s="145" t="s">
        <v>111</v>
      </c>
    </row>
    <row r="67" ht="15">
      <c r="A67" s="145" t="s">
        <v>193</v>
      </c>
    </row>
    <row r="68" ht="15">
      <c r="A68" s="140" t="s">
        <v>112</v>
      </c>
    </row>
    <row r="69" ht="15">
      <c r="A69" s="144" t="s">
        <v>107</v>
      </c>
    </row>
    <row r="70" ht="15">
      <c r="A70" s="145" t="s">
        <v>113</v>
      </c>
    </row>
    <row r="71" ht="15">
      <c r="A71" s="145" t="s">
        <v>114</v>
      </c>
    </row>
    <row r="72" ht="15">
      <c r="A72" s="145" t="s">
        <v>115</v>
      </c>
    </row>
    <row r="73" ht="15">
      <c r="A73" s="145" t="s">
        <v>116</v>
      </c>
    </row>
    <row r="74" ht="15">
      <c r="A74" s="145" t="s">
        <v>117</v>
      </c>
    </row>
    <row r="75" spans="1:2" ht="15">
      <c r="A75" s="145" t="s">
        <v>480</v>
      </c>
      <c r="B75" s="155"/>
    </row>
    <row r="76" ht="15">
      <c r="A76" s="145" t="s">
        <v>118</v>
      </c>
    </row>
    <row r="77" ht="15">
      <c r="A77" s="145" t="s">
        <v>119</v>
      </c>
    </row>
    <row r="78" ht="15">
      <c r="A78" s="145" t="s">
        <v>120</v>
      </c>
    </row>
    <row r="79" ht="15">
      <c r="A79" s="145" t="s">
        <v>121</v>
      </c>
    </row>
    <row r="80" ht="15">
      <c r="A80" s="145" t="s">
        <v>122</v>
      </c>
    </row>
    <row r="81" ht="15">
      <c r="A81" s="145" t="s">
        <v>123</v>
      </c>
    </row>
    <row r="82" ht="15">
      <c r="A82" s="140" t="s">
        <v>124</v>
      </c>
    </row>
    <row r="83" ht="15">
      <c r="A83" s="144" t="s">
        <v>107</v>
      </c>
    </row>
    <row r="84" ht="15">
      <c r="A84" s="145" t="s">
        <v>125</v>
      </c>
    </row>
    <row r="85" ht="15">
      <c r="A85" s="145" t="s">
        <v>126</v>
      </c>
    </row>
    <row r="86" ht="15">
      <c r="A86" s="145" t="s">
        <v>127</v>
      </c>
    </row>
    <row r="87" ht="15">
      <c r="A87" s="145" t="s">
        <v>128</v>
      </c>
    </row>
    <row r="88" ht="15">
      <c r="A88" s="145" t="s">
        <v>129</v>
      </c>
    </row>
    <row r="89" ht="15">
      <c r="A89" s="145" t="s">
        <v>130</v>
      </c>
    </row>
    <row r="90" ht="15">
      <c r="A90" s="145" t="s">
        <v>131</v>
      </c>
    </row>
    <row r="91" ht="15">
      <c r="A91" s="140" t="s">
        <v>132</v>
      </c>
    </row>
    <row r="92" ht="15">
      <c r="A92" s="144" t="s">
        <v>107</v>
      </c>
    </row>
    <row r="93" ht="15">
      <c r="A93" s="145" t="s">
        <v>133</v>
      </c>
    </row>
    <row r="94" ht="15">
      <c r="A94" s="145" t="s">
        <v>134</v>
      </c>
    </row>
    <row r="95" ht="15">
      <c r="A95" s="145" t="s">
        <v>135</v>
      </c>
    </row>
    <row r="96" ht="15">
      <c r="A96" s="145" t="s">
        <v>136</v>
      </c>
    </row>
    <row r="97" ht="15">
      <c r="A97" s="145" t="s">
        <v>137</v>
      </c>
    </row>
    <row r="98" ht="15">
      <c r="A98" s="145" t="s">
        <v>138</v>
      </c>
    </row>
    <row r="99" ht="15">
      <c r="A99" s="145" t="s">
        <v>139</v>
      </c>
    </row>
    <row r="100" ht="15">
      <c r="A100" s="145" t="s">
        <v>140</v>
      </c>
    </row>
    <row r="101" ht="15">
      <c r="A101" s="145" t="s">
        <v>141</v>
      </c>
    </row>
    <row r="102" ht="15">
      <c r="A102" s="145" t="s">
        <v>142</v>
      </c>
    </row>
    <row r="103" ht="15">
      <c r="A103" s="140" t="s">
        <v>143</v>
      </c>
    </row>
    <row r="104" ht="15">
      <c r="A104" s="144" t="s">
        <v>107</v>
      </c>
    </row>
    <row r="105" ht="15">
      <c r="A105" s="145" t="s">
        <v>144</v>
      </c>
    </row>
    <row r="106" ht="15">
      <c r="A106" s="145" t="s">
        <v>145</v>
      </c>
    </row>
    <row r="107" ht="15">
      <c r="A107" s="145" t="s">
        <v>146</v>
      </c>
    </row>
    <row r="108" ht="15">
      <c r="A108" s="145" t="s">
        <v>147</v>
      </c>
    </row>
    <row r="109" ht="15">
      <c r="A109" s="140" t="s">
        <v>148</v>
      </c>
    </row>
    <row r="110" ht="15">
      <c r="A110" s="144" t="s">
        <v>107</v>
      </c>
    </row>
    <row r="111" ht="15">
      <c r="A111" s="145" t="s">
        <v>149</v>
      </c>
    </row>
    <row r="112" ht="15">
      <c r="A112" s="145" t="s">
        <v>150</v>
      </c>
    </row>
    <row r="113" spans="1:2" ht="15">
      <c r="A113" s="145" t="s">
        <v>481</v>
      </c>
      <c r="B113" s="155"/>
    </row>
    <row r="114" ht="15">
      <c r="A114" s="145" t="s">
        <v>151</v>
      </c>
    </row>
    <row r="115" ht="15">
      <c r="A115" s="145" t="s">
        <v>152</v>
      </c>
    </row>
    <row r="116" ht="15">
      <c r="A116" s="145" t="s">
        <v>153</v>
      </c>
    </row>
    <row r="117" ht="15">
      <c r="A117" s="145" t="s">
        <v>154</v>
      </c>
    </row>
    <row r="118" ht="15">
      <c r="A118" s="140" t="s">
        <v>155</v>
      </c>
    </row>
    <row r="119" ht="15">
      <c r="A119" s="144" t="s">
        <v>107</v>
      </c>
    </row>
    <row r="120" ht="15">
      <c r="A120" s="145" t="s">
        <v>156</v>
      </c>
    </row>
    <row r="121" ht="15">
      <c r="A121" s="145" t="s">
        <v>157</v>
      </c>
    </row>
    <row r="122" ht="15">
      <c r="A122" s="145" t="s">
        <v>158</v>
      </c>
    </row>
    <row r="123" ht="15">
      <c r="A123" s="145" t="s">
        <v>159</v>
      </c>
    </row>
    <row r="124" ht="15">
      <c r="A124" s="145" t="s">
        <v>160</v>
      </c>
    </row>
    <row r="125" ht="15">
      <c r="A125" s="145" t="s">
        <v>161</v>
      </c>
    </row>
    <row r="126" ht="15">
      <c r="A126" s="145" t="s">
        <v>162</v>
      </c>
    </row>
    <row r="127" ht="15">
      <c r="A127" s="145" t="s">
        <v>163</v>
      </c>
    </row>
    <row r="128" ht="15">
      <c r="A128" s="145" t="s">
        <v>164</v>
      </c>
    </row>
    <row r="129" ht="15">
      <c r="A129" s="145" t="s">
        <v>165</v>
      </c>
    </row>
    <row r="130" ht="15">
      <c r="A130" s="145" t="s">
        <v>166</v>
      </c>
    </row>
    <row r="131" ht="15">
      <c r="A131" s="145" t="s">
        <v>167</v>
      </c>
    </row>
    <row r="132" ht="15">
      <c r="A132" s="145" t="s">
        <v>168</v>
      </c>
    </row>
    <row r="133" ht="15">
      <c r="A133" s="140" t="s">
        <v>169</v>
      </c>
    </row>
    <row r="134" ht="15">
      <c r="A134" s="144" t="s">
        <v>107</v>
      </c>
    </row>
    <row r="135" spans="1:2" ht="15">
      <c r="A135" s="145" t="s">
        <v>482</v>
      </c>
      <c r="B135" s="155"/>
    </row>
    <row r="136" ht="15">
      <c r="A136" s="145" t="s">
        <v>170</v>
      </c>
    </row>
    <row r="137" ht="15">
      <c r="A137" s="145" t="s">
        <v>171</v>
      </c>
    </row>
    <row r="138" ht="15">
      <c r="A138" s="145" t="s">
        <v>117</v>
      </c>
    </row>
    <row r="139" ht="15">
      <c r="A139" s="145" t="s">
        <v>172</v>
      </c>
    </row>
    <row r="140" ht="15">
      <c r="A140" s="145" t="s">
        <v>173</v>
      </c>
    </row>
    <row r="141" ht="15">
      <c r="A141" s="145" t="s">
        <v>174</v>
      </c>
    </row>
    <row r="142" ht="15">
      <c r="A142" s="145" t="s">
        <v>175</v>
      </c>
    </row>
    <row r="143" ht="15">
      <c r="A143" s="145" t="s">
        <v>176</v>
      </c>
    </row>
    <row r="144" ht="15">
      <c r="A144" s="140" t="s">
        <v>177</v>
      </c>
    </row>
    <row r="145" ht="15">
      <c r="A145" s="144" t="s">
        <v>107</v>
      </c>
    </row>
    <row r="146" ht="15">
      <c r="A146" s="145" t="s">
        <v>178</v>
      </c>
    </row>
    <row r="147" ht="15">
      <c r="A147" s="145" t="s">
        <v>179</v>
      </c>
    </row>
    <row r="148" ht="15">
      <c r="A148" s="145" t="s">
        <v>180</v>
      </c>
    </row>
    <row r="149" ht="15">
      <c r="A149" s="145" t="s">
        <v>181</v>
      </c>
    </row>
    <row r="150" ht="15">
      <c r="A150" s="145" t="s">
        <v>182</v>
      </c>
    </row>
    <row r="151" ht="15">
      <c r="A151" s="145" t="s">
        <v>183</v>
      </c>
    </row>
    <row r="152" ht="15">
      <c r="A152" s="145" t="s">
        <v>184</v>
      </c>
    </row>
    <row r="153" ht="15">
      <c r="A153" s="145" t="s">
        <v>185</v>
      </c>
    </row>
    <row r="154" ht="15">
      <c r="A154" s="145" t="s">
        <v>186</v>
      </c>
    </row>
    <row r="155" ht="15">
      <c r="A155" s="140" t="s">
        <v>187</v>
      </c>
    </row>
    <row r="156" ht="15">
      <c r="A156" s="144" t="s">
        <v>107</v>
      </c>
    </row>
    <row r="157" ht="15">
      <c r="A157" s="145" t="s">
        <v>188</v>
      </c>
    </row>
    <row r="158" ht="15">
      <c r="A158" s="145" t="s">
        <v>189</v>
      </c>
    </row>
    <row r="159" ht="15">
      <c r="A159" s="145" t="s">
        <v>190</v>
      </c>
    </row>
    <row r="160" ht="15">
      <c r="A160" s="145" t="s">
        <v>500</v>
      </c>
    </row>
    <row r="161" ht="15">
      <c r="A161" s="145" t="s">
        <v>191</v>
      </c>
    </row>
    <row r="162" ht="15">
      <c r="A162" s="145" t="s">
        <v>192</v>
      </c>
    </row>
    <row r="163" ht="15">
      <c r="A163" s="145" t="s">
        <v>193</v>
      </c>
    </row>
    <row r="164" ht="15">
      <c r="A164" s="145" t="s">
        <v>194</v>
      </c>
    </row>
    <row r="165" ht="15">
      <c r="A165" s="145" t="s">
        <v>195</v>
      </c>
    </row>
    <row r="166" ht="15">
      <c r="A166" s="140" t="s">
        <v>196</v>
      </c>
    </row>
    <row r="167" ht="15">
      <c r="A167" s="144" t="s">
        <v>107</v>
      </c>
    </row>
    <row r="168" spans="1:2" ht="15">
      <c r="A168" s="145" t="s">
        <v>483</v>
      </c>
      <c r="B168" s="155"/>
    </row>
    <row r="169" ht="15">
      <c r="A169" s="145" t="s">
        <v>197</v>
      </c>
    </row>
    <row r="170" ht="15">
      <c r="A170" s="145" t="s">
        <v>198</v>
      </c>
    </row>
    <row r="171" ht="15">
      <c r="A171" s="145" t="s">
        <v>199</v>
      </c>
    </row>
    <row r="172" ht="15">
      <c r="A172" s="145" t="s">
        <v>200</v>
      </c>
    </row>
    <row r="173" ht="15">
      <c r="A173" s="145" t="s">
        <v>201</v>
      </c>
    </row>
    <row r="174" ht="15">
      <c r="A174" s="145" t="s">
        <v>202</v>
      </c>
    </row>
    <row r="175" ht="15">
      <c r="A175" s="145" t="s">
        <v>100</v>
      </c>
    </row>
    <row r="176" spans="1:2" ht="15">
      <c r="A176" s="145" t="s">
        <v>484</v>
      </c>
      <c r="B176" s="155"/>
    </row>
    <row r="177" ht="15">
      <c r="A177" s="145" t="s">
        <v>203</v>
      </c>
    </row>
    <row r="178" ht="15">
      <c r="A178" s="145" t="s">
        <v>204</v>
      </c>
    </row>
    <row r="179" ht="15">
      <c r="A179" s="140" t="s">
        <v>205</v>
      </c>
    </row>
    <row r="180" ht="15">
      <c r="A180" s="144" t="s">
        <v>107</v>
      </c>
    </row>
    <row r="181" ht="15">
      <c r="A181" s="146" t="s">
        <v>206</v>
      </c>
    </row>
    <row r="182" ht="15">
      <c r="A182" s="145" t="s">
        <v>207</v>
      </c>
    </row>
    <row r="183" ht="15">
      <c r="A183" s="145" t="s">
        <v>208</v>
      </c>
    </row>
    <row r="184" ht="15">
      <c r="A184" s="145" t="s">
        <v>209</v>
      </c>
    </row>
    <row r="185" ht="15">
      <c r="A185" s="145" t="s">
        <v>210</v>
      </c>
    </row>
    <row r="186" ht="15">
      <c r="A186" s="145" t="s">
        <v>211</v>
      </c>
    </row>
    <row r="187" ht="15">
      <c r="A187" s="145" t="s">
        <v>212</v>
      </c>
    </row>
    <row r="188" ht="15">
      <c r="A188" s="145" t="s">
        <v>213</v>
      </c>
    </row>
    <row r="189" ht="15">
      <c r="A189" s="140" t="s">
        <v>214</v>
      </c>
    </row>
    <row r="190" ht="15">
      <c r="A190" s="144" t="s">
        <v>215</v>
      </c>
    </row>
    <row r="191" ht="15">
      <c r="A191" s="145" t="s">
        <v>216</v>
      </c>
    </row>
    <row r="192" ht="15">
      <c r="A192" s="145" t="s">
        <v>217</v>
      </c>
    </row>
    <row r="193" ht="15">
      <c r="A193" s="145" t="s">
        <v>218</v>
      </c>
    </row>
    <row r="194" ht="15">
      <c r="A194" s="145" t="s">
        <v>499</v>
      </c>
    </row>
    <row r="195" ht="15">
      <c r="A195" s="145" t="s">
        <v>219</v>
      </c>
    </row>
    <row r="196" ht="15">
      <c r="A196" s="145" t="s">
        <v>220</v>
      </c>
    </row>
    <row r="197" ht="15">
      <c r="A197" s="145" t="s">
        <v>221</v>
      </c>
    </row>
    <row r="198" ht="15">
      <c r="A198" s="145" t="s">
        <v>222</v>
      </c>
    </row>
    <row r="199" ht="15">
      <c r="A199" s="145" t="s">
        <v>223</v>
      </c>
    </row>
    <row r="200" ht="15">
      <c r="A200" s="145" t="s">
        <v>224</v>
      </c>
    </row>
    <row r="201" ht="15">
      <c r="A201" s="145" t="s">
        <v>225</v>
      </c>
    </row>
    <row r="202" ht="15">
      <c r="A202" s="145" t="s">
        <v>226</v>
      </c>
    </row>
    <row r="203" ht="15">
      <c r="A203" s="140" t="s">
        <v>227</v>
      </c>
    </row>
    <row r="204" ht="15">
      <c r="A204" s="144" t="s">
        <v>107</v>
      </c>
    </row>
    <row r="205" ht="15">
      <c r="A205" s="145" t="s">
        <v>228</v>
      </c>
    </row>
    <row r="206" ht="15">
      <c r="A206" s="145" t="s">
        <v>229</v>
      </c>
    </row>
    <row r="207" ht="15">
      <c r="A207" s="145" t="s">
        <v>230</v>
      </c>
    </row>
    <row r="208" ht="15">
      <c r="A208" s="145" t="s">
        <v>231</v>
      </c>
    </row>
    <row r="209" ht="15">
      <c r="A209" s="145" t="s">
        <v>232</v>
      </c>
    </row>
    <row r="210" ht="15">
      <c r="A210" s="145" t="s">
        <v>233</v>
      </c>
    </row>
    <row r="211" ht="15">
      <c r="A211" s="145" t="s">
        <v>234</v>
      </c>
    </row>
    <row r="212" ht="15">
      <c r="A212" s="145" t="s">
        <v>235</v>
      </c>
    </row>
    <row r="213" ht="15">
      <c r="A213" s="145" t="s">
        <v>236</v>
      </c>
    </row>
    <row r="214" ht="15">
      <c r="A214" s="145" t="s">
        <v>237</v>
      </c>
    </row>
    <row r="215" ht="15">
      <c r="A215" s="140" t="s">
        <v>238</v>
      </c>
    </row>
    <row r="216" ht="15">
      <c r="A216" s="144" t="s">
        <v>107</v>
      </c>
    </row>
    <row r="217" ht="15">
      <c r="A217" s="145" t="s">
        <v>239</v>
      </c>
    </row>
    <row r="218" ht="15">
      <c r="A218" s="145" t="s">
        <v>240</v>
      </c>
    </row>
    <row r="219" ht="15">
      <c r="A219" s="145" t="s">
        <v>241</v>
      </c>
    </row>
    <row r="220" ht="15">
      <c r="A220" s="145" t="s">
        <v>502</v>
      </c>
    </row>
    <row r="221" ht="15">
      <c r="A221" s="145" t="s">
        <v>242</v>
      </c>
    </row>
    <row r="222" ht="15">
      <c r="A222" s="145" t="s">
        <v>243</v>
      </c>
    </row>
    <row r="223" ht="15">
      <c r="A223" s="145" t="s">
        <v>244</v>
      </c>
    </row>
    <row r="224" ht="15">
      <c r="A224" s="140" t="s">
        <v>245</v>
      </c>
    </row>
    <row r="225" ht="15">
      <c r="A225" s="144" t="s">
        <v>107</v>
      </c>
    </row>
    <row r="226" ht="15">
      <c r="A226" s="145" t="s">
        <v>246</v>
      </c>
    </row>
    <row r="227" ht="15">
      <c r="A227" s="145" t="s">
        <v>247</v>
      </c>
    </row>
    <row r="228" ht="15">
      <c r="A228" s="145" t="s">
        <v>498</v>
      </c>
    </row>
    <row r="229" ht="15">
      <c r="A229" s="145" t="s">
        <v>248</v>
      </c>
    </row>
    <row r="230" ht="15">
      <c r="A230" s="145" t="s">
        <v>249</v>
      </c>
    </row>
    <row r="231" ht="15">
      <c r="A231" s="145" t="s">
        <v>179</v>
      </c>
    </row>
    <row r="232" ht="15">
      <c r="A232" s="145" t="s">
        <v>250</v>
      </c>
    </row>
    <row r="233" ht="15">
      <c r="A233" s="145" t="s">
        <v>163</v>
      </c>
    </row>
    <row r="234" ht="15">
      <c r="A234" s="145" t="s">
        <v>503</v>
      </c>
    </row>
    <row r="235" ht="15">
      <c r="A235" s="145" t="s">
        <v>251</v>
      </c>
    </row>
    <row r="236" ht="15">
      <c r="A236" s="145" t="s">
        <v>252</v>
      </c>
    </row>
    <row r="237" ht="15">
      <c r="A237" s="145" t="s">
        <v>253</v>
      </c>
    </row>
    <row r="238" ht="15">
      <c r="A238" s="145" t="s">
        <v>254</v>
      </c>
    </row>
    <row r="239" ht="15">
      <c r="A239" s="145" t="s">
        <v>497</v>
      </c>
    </row>
    <row r="240" ht="15">
      <c r="A240" s="145" t="s">
        <v>255</v>
      </c>
    </row>
    <row r="241" ht="15">
      <c r="A241" s="140" t="s">
        <v>256</v>
      </c>
    </row>
    <row r="242" ht="15">
      <c r="A242" s="144" t="s">
        <v>107</v>
      </c>
    </row>
    <row r="243" ht="15">
      <c r="A243" s="145" t="s">
        <v>257</v>
      </c>
    </row>
    <row r="244" ht="15">
      <c r="A244" s="145" t="s">
        <v>258</v>
      </c>
    </row>
    <row r="245" ht="15">
      <c r="A245" s="145" t="s">
        <v>259</v>
      </c>
    </row>
    <row r="246" ht="15">
      <c r="A246" s="140" t="s">
        <v>260</v>
      </c>
    </row>
    <row r="247" ht="15">
      <c r="A247" s="144" t="s">
        <v>107</v>
      </c>
    </row>
    <row r="248" ht="15">
      <c r="A248" s="145" t="s">
        <v>261</v>
      </c>
    </row>
    <row r="249" ht="15">
      <c r="A249" s="145" t="s">
        <v>262</v>
      </c>
    </row>
    <row r="250" ht="15">
      <c r="A250" s="145" t="s">
        <v>263</v>
      </c>
    </row>
    <row r="251" ht="15">
      <c r="A251" s="145" t="s">
        <v>264</v>
      </c>
    </row>
    <row r="252" ht="15">
      <c r="A252" s="145" t="s">
        <v>265</v>
      </c>
    </row>
    <row r="253" ht="15">
      <c r="A253" s="145" t="s">
        <v>266</v>
      </c>
    </row>
    <row r="254" ht="15">
      <c r="A254" s="145" t="s">
        <v>267</v>
      </c>
    </row>
    <row r="255" ht="15">
      <c r="A255" s="145" t="s">
        <v>268</v>
      </c>
    </row>
    <row r="256" ht="15">
      <c r="A256" s="145" t="s">
        <v>269</v>
      </c>
    </row>
    <row r="257" ht="15">
      <c r="A257" s="140" t="s">
        <v>270</v>
      </c>
    </row>
    <row r="258" ht="15">
      <c r="A258" s="144" t="s">
        <v>107</v>
      </c>
    </row>
    <row r="259" ht="15">
      <c r="A259" s="145" t="s">
        <v>271</v>
      </c>
    </row>
    <row r="260" ht="15">
      <c r="A260" s="145" t="s">
        <v>272</v>
      </c>
    </row>
    <row r="261" ht="15">
      <c r="A261" s="145" t="s">
        <v>273</v>
      </c>
    </row>
    <row r="262" ht="15">
      <c r="A262" s="145" t="s">
        <v>274</v>
      </c>
    </row>
    <row r="263" ht="15">
      <c r="A263" s="145" t="s">
        <v>275</v>
      </c>
    </row>
    <row r="264" ht="15">
      <c r="A264" s="145" t="s">
        <v>276</v>
      </c>
    </row>
    <row r="265" ht="15">
      <c r="A265" s="145" t="s">
        <v>277</v>
      </c>
    </row>
    <row r="266" ht="15">
      <c r="A266" s="145" t="s">
        <v>278</v>
      </c>
    </row>
    <row r="267" ht="15">
      <c r="A267" s="140" t="s">
        <v>279</v>
      </c>
    </row>
    <row r="268" ht="15">
      <c r="A268" s="144" t="s">
        <v>107</v>
      </c>
    </row>
    <row r="269" ht="15">
      <c r="A269" s="145" t="s">
        <v>280</v>
      </c>
    </row>
    <row r="270" ht="15">
      <c r="A270" s="145" t="s">
        <v>281</v>
      </c>
    </row>
    <row r="271" ht="15">
      <c r="A271" s="145" t="s">
        <v>282</v>
      </c>
    </row>
    <row r="272" ht="15">
      <c r="A272" s="145" t="s">
        <v>283</v>
      </c>
    </row>
    <row r="273" ht="15">
      <c r="A273" s="145" t="s">
        <v>284</v>
      </c>
    </row>
    <row r="274" ht="15">
      <c r="A274" s="145" t="s">
        <v>285</v>
      </c>
    </row>
    <row r="275" ht="15">
      <c r="A275" s="145" t="s">
        <v>504</v>
      </c>
    </row>
    <row r="276" ht="15">
      <c r="A276" s="145" t="s">
        <v>286</v>
      </c>
    </row>
    <row r="277" ht="15">
      <c r="A277" s="145" t="s">
        <v>287</v>
      </c>
    </row>
    <row r="278" ht="15">
      <c r="A278" s="145" t="s">
        <v>288</v>
      </c>
    </row>
    <row r="279" ht="15">
      <c r="A279" s="145" t="s">
        <v>289</v>
      </c>
    </row>
    <row r="280" ht="15">
      <c r="A280" s="145" t="s">
        <v>290</v>
      </c>
    </row>
    <row r="281" ht="15">
      <c r="A281" s="145" t="s">
        <v>291</v>
      </c>
    </row>
    <row r="282" ht="15">
      <c r="A282" s="140" t="s">
        <v>292</v>
      </c>
    </row>
    <row r="283" ht="15">
      <c r="A283" s="144" t="s">
        <v>107</v>
      </c>
    </row>
    <row r="284" ht="15">
      <c r="A284" s="145" t="s">
        <v>489</v>
      </c>
    </row>
    <row r="285" ht="15">
      <c r="A285" s="145" t="s">
        <v>293</v>
      </c>
    </row>
    <row r="286" ht="15">
      <c r="A286" s="145" t="s">
        <v>294</v>
      </c>
    </row>
    <row r="287" ht="15">
      <c r="A287" s="145" t="s">
        <v>295</v>
      </c>
    </row>
    <row r="288" ht="15">
      <c r="A288" s="145" t="s">
        <v>296</v>
      </c>
    </row>
    <row r="289" ht="15">
      <c r="A289" s="145" t="s">
        <v>297</v>
      </c>
    </row>
    <row r="290" ht="15">
      <c r="A290" s="145" t="s">
        <v>298</v>
      </c>
    </row>
    <row r="291" ht="15">
      <c r="A291" s="140" t="s">
        <v>299</v>
      </c>
    </row>
    <row r="292" ht="15">
      <c r="A292" s="144" t="s">
        <v>107</v>
      </c>
    </row>
    <row r="293" ht="15">
      <c r="A293" s="145" t="s">
        <v>300</v>
      </c>
    </row>
    <row r="294" ht="15">
      <c r="A294" s="145" t="s">
        <v>301</v>
      </c>
    </row>
    <row r="295" ht="15">
      <c r="A295" s="145" t="s">
        <v>302</v>
      </c>
    </row>
    <row r="296" ht="15">
      <c r="A296" s="145" t="s">
        <v>303</v>
      </c>
    </row>
    <row r="297" ht="15">
      <c r="A297" s="145" t="s">
        <v>304</v>
      </c>
    </row>
    <row r="298" ht="15">
      <c r="A298" s="145" t="s">
        <v>305</v>
      </c>
    </row>
    <row r="299" ht="15">
      <c r="A299" s="145" t="s">
        <v>496</v>
      </c>
    </row>
    <row r="300" ht="15">
      <c r="A300" s="145" t="s">
        <v>306</v>
      </c>
    </row>
    <row r="301" ht="15">
      <c r="A301" s="145" t="s">
        <v>307</v>
      </c>
    </row>
    <row r="302" ht="15">
      <c r="A302" s="140" t="s">
        <v>308</v>
      </c>
    </row>
    <row r="303" ht="15">
      <c r="A303" s="144" t="s">
        <v>107</v>
      </c>
    </row>
    <row r="304" ht="15">
      <c r="A304" s="145" t="s">
        <v>309</v>
      </c>
    </row>
    <row r="305" ht="15">
      <c r="A305" s="145" t="s">
        <v>310</v>
      </c>
    </row>
    <row r="306" ht="15">
      <c r="A306" s="145" t="s">
        <v>311</v>
      </c>
    </row>
    <row r="307" ht="15">
      <c r="A307" s="145" t="s">
        <v>312</v>
      </c>
    </row>
    <row r="308" ht="15">
      <c r="A308" s="145" t="s">
        <v>313</v>
      </c>
    </row>
    <row r="309" ht="15">
      <c r="A309" s="145" t="s">
        <v>314</v>
      </c>
    </row>
    <row r="310" ht="15">
      <c r="A310" s="145" t="s">
        <v>315</v>
      </c>
    </row>
    <row r="311" ht="15">
      <c r="A311" s="140" t="s">
        <v>316</v>
      </c>
    </row>
    <row r="312" ht="15">
      <c r="A312" s="144" t="s">
        <v>107</v>
      </c>
    </row>
    <row r="313" ht="15">
      <c r="A313" s="145" t="s">
        <v>317</v>
      </c>
    </row>
    <row r="314" ht="15">
      <c r="A314" s="145" t="s">
        <v>318</v>
      </c>
    </row>
    <row r="315" ht="15">
      <c r="A315" s="145" t="s">
        <v>319</v>
      </c>
    </row>
    <row r="316" ht="15">
      <c r="A316" s="145" t="s">
        <v>320</v>
      </c>
    </row>
    <row r="317" ht="15">
      <c r="A317" s="145" t="s">
        <v>321</v>
      </c>
    </row>
    <row r="318" ht="15">
      <c r="A318" s="145" t="s">
        <v>322</v>
      </c>
    </row>
    <row r="319" ht="15">
      <c r="A319" s="145" t="s">
        <v>242</v>
      </c>
    </row>
    <row r="320" ht="15">
      <c r="A320" s="145" t="s">
        <v>323</v>
      </c>
    </row>
    <row r="321" ht="15">
      <c r="A321" s="145" t="s">
        <v>324</v>
      </c>
    </row>
    <row r="322" ht="15">
      <c r="A322" s="145" t="s">
        <v>325</v>
      </c>
    </row>
    <row r="323" ht="15">
      <c r="A323" s="145" t="s">
        <v>326</v>
      </c>
    </row>
    <row r="324" ht="15">
      <c r="A324" s="145" t="s">
        <v>327</v>
      </c>
    </row>
    <row r="325" ht="15">
      <c r="A325" s="145" t="s">
        <v>328</v>
      </c>
    </row>
    <row r="326" ht="15">
      <c r="A326" s="145" t="s">
        <v>329</v>
      </c>
    </row>
    <row r="327" ht="15">
      <c r="A327" s="145" t="s">
        <v>330</v>
      </c>
    </row>
    <row r="328" ht="15">
      <c r="A328" s="145" t="s">
        <v>331</v>
      </c>
    </row>
    <row r="329" ht="15">
      <c r="A329" s="145" t="s">
        <v>332</v>
      </c>
    </row>
    <row r="330" ht="15">
      <c r="A330" s="145" t="s">
        <v>333</v>
      </c>
    </row>
    <row r="331" ht="15">
      <c r="A331" s="140" t="s">
        <v>334</v>
      </c>
    </row>
    <row r="332" ht="15">
      <c r="A332" s="144" t="s">
        <v>107</v>
      </c>
    </row>
    <row r="333" ht="15">
      <c r="A333" s="145" t="s">
        <v>77</v>
      </c>
    </row>
    <row r="334" ht="15">
      <c r="A334" s="145" t="s">
        <v>271</v>
      </c>
    </row>
    <row r="335" ht="15">
      <c r="A335" s="145" t="s">
        <v>335</v>
      </c>
    </row>
    <row r="336" ht="15">
      <c r="A336" s="145" t="s">
        <v>336</v>
      </c>
    </row>
    <row r="337" ht="15">
      <c r="A337" s="145" t="s">
        <v>337</v>
      </c>
    </row>
    <row r="338" ht="15">
      <c r="A338" s="145" t="s">
        <v>338</v>
      </c>
    </row>
    <row r="339" ht="15">
      <c r="A339" s="145" t="s">
        <v>339</v>
      </c>
    </row>
    <row r="340" ht="15">
      <c r="A340" s="140" t="s">
        <v>340</v>
      </c>
    </row>
    <row r="341" ht="15">
      <c r="A341" s="144" t="s">
        <v>107</v>
      </c>
    </row>
    <row r="342" ht="15">
      <c r="A342" s="145" t="s">
        <v>271</v>
      </c>
    </row>
    <row r="343" ht="15">
      <c r="A343" s="145" t="s">
        <v>341</v>
      </c>
    </row>
    <row r="344" ht="15">
      <c r="A344" s="145" t="s">
        <v>342</v>
      </c>
    </row>
    <row r="345" ht="15">
      <c r="A345" s="145" t="s">
        <v>505</v>
      </c>
    </row>
    <row r="346" ht="15">
      <c r="A346" s="145" t="s">
        <v>343</v>
      </c>
    </row>
    <row r="347" ht="15">
      <c r="A347" s="145" t="s">
        <v>344</v>
      </c>
    </row>
    <row r="348" ht="15">
      <c r="A348" s="145" t="s">
        <v>345</v>
      </c>
    </row>
    <row r="349" ht="15">
      <c r="A349" s="145" t="s">
        <v>346</v>
      </c>
    </row>
    <row r="350" ht="15">
      <c r="A350" s="145" t="s">
        <v>347</v>
      </c>
    </row>
    <row r="351" ht="15">
      <c r="A351" s="145" t="s">
        <v>348</v>
      </c>
    </row>
    <row r="352" ht="15">
      <c r="A352" s="145" t="s">
        <v>349</v>
      </c>
    </row>
    <row r="353" ht="15">
      <c r="A353" s="145" t="s">
        <v>350</v>
      </c>
    </row>
    <row r="354" ht="15">
      <c r="A354" s="140" t="s">
        <v>351</v>
      </c>
    </row>
    <row r="355" ht="15">
      <c r="A355" s="144" t="s">
        <v>107</v>
      </c>
    </row>
    <row r="356" ht="15">
      <c r="A356" s="145" t="s">
        <v>352</v>
      </c>
    </row>
    <row r="357" ht="15">
      <c r="A357" s="145" t="s">
        <v>353</v>
      </c>
    </row>
    <row r="358" ht="15">
      <c r="A358" s="145" t="s">
        <v>354</v>
      </c>
    </row>
    <row r="359" ht="15">
      <c r="A359" s="145" t="s">
        <v>355</v>
      </c>
    </row>
    <row r="360" ht="15">
      <c r="A360" s="145" t="s">
        <v>356</v>
      </c>
    </row>
    <row r="361" ht="15">
      <c r="A361" s="145" t="s">
        <v>357</v>
      </c>
    </row>
    <row r="362" ht="15">
      <c r="A362" s="145" t="s">
        <v>358</v>
      </c>
    </row>
    <row r="363" ht="15">
      <c r="A363" s="145" t="s">
        <v>359</v>
      </c>
    </row>
    <row r="364" ht="15">
      <c r="A364" s="145" t="s">
        <v>360</v>
      </c>
    </row>
    <row r="365" ht="15">
      <c r="A365" s="145" t="s">
        <v>361</v>
      </c>
    </row>
    <row r="366" ht="15">
      <c r="A366" s="145" t="s">
        <v>362</v>
      </c>
    </row>
    <row r="367" ht="15">
      <c r="A367" s="140" t="s">
        <v>363</v>
      </c>
    </row>
    <row r="368" ht="15">
      <c r="A368" s="144" t="s">
        <v>107</v>
      </c>
    </row>
    <row r="369" ht="15">
      <c r="A369" s="146" t="s">
        <v>364</v>
      </c>
    </row>
    <row r="370" ht="15">
      <c r="A370" s="146" t="s">
        <v>162</v>
      </c>
    </row>
    <row r="371" ht="15">
      <c r="A371" s="146" t="s">
        <v>365</v>
      </c>
    </row>
    <row r="372" ht="15">
      <c r="A372" s="146" t="s">
        <v>366</v>
      </c>
    </row>
    <row r="373" ht="15">
      <c r="A373" s="146" t="s">
        <v>367</v>
      </c>
    </row>
    <row r="374" ht="15">
      <c r="A374" s="146" t="s">
        <v>368</v>
      </c>
    </row>
    <row r="375" ht="15">
      <c r="A375" s="146" t="s">
        <v>369</v>
      </c>
    </row>
    <row r="376" ht="15">
      <c r="A376" s="146" t="s">
        <v>370</v>
      </c>
    </row>
    <row r="377" ht="15">
      <c r="A377" s="146" t="s">
        <v>371</v>
      </c>
    </row>
    <row r="378" ht="15">
      <c r="A378" s="140" t="s">
        <v>372</v>
      </c>
    </row>
    <row r="379" ht="15">
      <c r="A379" s="144" t="s">
        <v>107</v>
      </c>
    </row>
    <row r="380" ht="15">
      <c r="A380" s="145" t="s">
        <v>373</v>
      </c>
    </row>
    <row r="381" ht="15">
      <c r="A381" s="145" t="s">
        <v>374</v>
      </c>
    </row>
    <row r="382" ht="15">
      <c r="A382" s="145" t="s">
        <v>490</v>
      </c>
    </row>
    <row r="383" ht="15">
      <c r="A383" s="145" t="s">
        <v>375</v>
      </c>
    </row>
    <row r="384" ht="15">
      <c r="A384" s="145" t="s">
        <v>242</v>
      </c>
    </row>
    <row r="385" ht="15">
      <c r="A385" s="145" t="s">
        <v>376</v>
      </c>
    </row>
    <row r="386" ht="15">
      <c r="A386" s="145" t="s">
        <v>377</v>
      </c>
    </row>
    <row r="387" ht="15">
      <c r="A387" s="145" t="s">
        <v>495</v>
      </c>
    </row>
    <row r="388" ht="15">
      <c r="A388" s="145" t="s">
        <v>378</v>
      </c>
    </row>
    <row r="389" ht="15">
      <c r="A389" s="145" t="s">
        <v>379</v>
      </c>
    </row>
    <row r="390" ht="15">
      <c r="A390" s="140" t="s">
        <v>380</v>
      </c>
    </row>
    <row r="391" ht="15">
      <c r="A391" s="144" t="s">
        <v>107</v>
      </c>
    </row>
    <row r="392" ht="15">
      <c r="A392" s="145" t="s">
        <v>381</v>
      </c>
    </row>
    <row r="393" ht="15">
      <c r="A393" s="145" t="s">
        <v>382</v>
      </c>
    </row>
    <row r="394" ht="15">
      <c r="A394" s="145" t="s">
        <v>310</v>
      </c>
    </row>
    <row r="395" ht="15">
      <c r="A395" s="145" t="s">
        <v>233</v>
      </c>
    </row>
    <row r="396" ht="15">
      <c r="A396" s="145" t="s">
        <v>383</v>
      </c>
    </row>
    <row r="397" ht="15">
      <c r="A397" s="145" t="s">
        <v>384</v>
      </c>
    </row>
    <row r="398" ht="15">
      <c r="A398" s="145" t="s">
        <v>234</v>
      </c>
    </row>
    <row r="399" ht="15">
      <c r="A399" s="145" t="s">
        <v>385</v>
      </c>
    </row>
    <row r="400" spans="1:2" ht="15">
      <c r="A400" s="145" t="s">
        <v>485</v>
      </c>
      <c r="B400" s="155"/>
    </row>
    <row r="401" ht="15">
      <c r="A401" s="145" t="s">
        <v>386</v>
      </c>
    </row>
    <row r="402" ht="15">
      <c r="A402" s="140" t="s">
        <v>387</v>
      </c>
    </row>
    <row r="403" ht="15">
      <c r="A403" s="144" t="s">
        <v>107</v>
      </c>
    </row>
    <row r="404" ht="15">
      <c r="A404" s="145" t="s">
        <v>388</v>
      </c>
    </row>
    <row r="405" ht="15">
      <c r="A405" s="145" t="s">
        <v>491</v>
      </c>
    </row>
    <row r="406" ht="15">
      <c r="A406" s="145" t="s">
        <v>492</v>
      </c>
    </row>
    <row r="407" ht="15">
      <c r="A407" s="145" t="s">
        <v>389</v>
      </c>
    </row>
    <row r="408" ht="15">
      <c r="A408" s="145" t="s">
        <v>202</v>
      </c>
    </row>
    <row r="409" ht="15">
      <c r="A409" s="145" t="s">
        <v>390</v>
      </c>
    </row>
    <row r="410" ht="15">
      <c r="A410" s="140" t="s">
        <v>391</v>
      </c>
    </row>
    <row r="411" ht="15">
      <c r="A411" s="144" t="s">
        <v>107</v>
      </c>
    </row>
    <row r="412" ht="15">
      <c r="A412" s="145" t="s">
        <v>373</v>
      </c>
    </row>
    <row r="413" ht="15">
      <c r="A413" s="145" t="s">
        <v>392</v>
      </c>
    </row>
    <row r="414" ht="15">
      <c r="A414" s="145" t="s">
        <v>393</v>
      </c>
    </row>
    <row r="415" ht="15">
      <c r="A415" s="145" t="s">
        <v>394</v>
      </c>
    </row>
    <row r="416" ht="15">
      <c r="A416" s="145" t="s">
        <v>395</v>
      </c>
    </row>
    <row r="417" ht="15">
      <c r="A417" s="145" t="s">
        <v>193</v>
      </c>
    </row>
    <row r="418" ht="15">
      <c r="A418" s="145" t="s">
        <v>396</v>
      </c>
    </row>
    <row r="419" ht="15">
      <c r="A419" s="145" t="s">
        <v>397</v>
      </c>
    </row>
    <row r="420" ht="15">
      <c r="A420" s="145" t="s">
        <v>494</v>
      </c>
    </row>
    <row r="421" ht="15">
      <c r="A421" s="145" t="s">
        <v>398</v>
      </c>
    </row>
    <row r="422" ht="15">
      <c r="A422" s="145" t="s">
        <v>399</v>
      </c>
    </row>
    <row r="423" ht="15">
      <c r="A423" s="147" t="s">
        <v>400</v>
      </c>
    </row>
    <row r="424" ht="15">
      <c r="A424" s="144" t="s">
        <v>107</v>
      </c>
    </row>
    <row r="425" ht="15">
      <c r="A425" s="145" t="s">
        <v>401</v>
      </c>
    </row>
    <row r="426" ht="15">
      <c r="A426" s="145" t="s">
        <v>402</v>
      </c>
    </row>
    <row r="427" ht="15">
      <c r="A427" s="145" t="s">
        <v>403</v>
      </c>
    </row>
    <row r="428" ht="15">
      <c r="A428" s="145" t="s">
        <v>404</v>
      </c>
    </row>
    <row r="429" ht="15">
      <c r="A429" s="145" t="s">
        <v>405</v>
      </c>
    </row>
    <row r="430" ht="15">
      <c r="A430" s="145" t="s">
        <v>406</v>
      </c>
    </row>
    <row r="431" ht="15">
      <c r="A431" s="145" t="s">
        <v>407</v>
      </c>
    </row>
    <row r="432" ht="15">
      <c r="A432" s="145" t="s">
        <v>506</v>
      </c>
    </row>
    <row r="433" ht="15">
      <c r="A433" s="145" t="s">
        <v>408</v>
      </c>
    </row>
    <row r="434" ht="15">
      <c r="A434" s="145" t="s">
        <v>409</v>
      </c>
    </row>
    <row r="435" ht="15">
      <c r="A435" s="140" t="s">
        <v>410</v>
      </c>
    </row>
    <row r="436" ht="15">
      <c r="A436" s="144" t="s">
        <v>107</v>
      </c>
    </row>
    <row r="437" ht="15">
      <c r="A437" s="145" t="s">
        <v>411</v>
      </c>
    </row>
    <row r="438" ht="15">
      <c r="A438" s="145" t="s">
        <v>412</v>
      </c>
    </row>
    <row r="439" ht="15">
      <c r="A439" s="145" t="s">
        <v>413</v>
      </c>
    </row>
    <row r="440" ht="15">
      <c r="A440" s="140" t="s">
        <v>414</v>
      </c>
    </row>
    <row r="441" ht="15">
      <c r="A441" s="144" t="s">
        <v>107</v>
      </c>
    </row>
    <row r="442" ht="15">
      <c r="A442" s="148" t="s">
        <v>415</v>
      </c>
    </row>
    <row r="443" ht="15">
      <c r="A443" s="148" t="s">
        <v>416</v>
      </c>
    </row>
    <row r="444" ht="15">
      <c r="A444" s="148" t="s">
        <v>417</v>
      </c>
    </row>
    <row r="445" ht="15">
      <c r="A445" s="148" t="s">
        <v>418</v>
      </c>
    </row>
    <row r="446" ht="15">
      <c r="A446" s="148" t="s">
        <v>419</v>
      </c>
    </row>
    <row r="447" ht="15">
      <c r="A447" s="148" t="s">
        <v>420</v>
      </c>
    </row>
    <row r="448" ht="15">
      <c r="A448" s="148" t="s">
        <v>421</v>
      </c>
    </row>
    <row r="449" spans="1:2" ht="15">
      <c r="A449" s="148" t="s">
        <v>486</v>
      </c>
      <c r="B449" s="155"/>
    </row>
    <row r="450" ht="15">
      <c r="A450" s="148" t="s">
        <v>422</v>
      </c>
    </row>
    <row r="451" ht="15">
      <c r="A451" s="148" t="s">
        <v>423</v>
      </c>
    </row>
    <row r="452" ht="15">
      <c r="A452" s="140" t="s">
        <v>424</v>
      </c>
    </row>
    <row r="453" ht="15">
      <c r="A453" s="144" t="s">
        <v>107</v>
      </c>
    </row>
    <row r="454" ht="15">
      <c r="A454" s="145" t="s">
        <v>425</v>
      </c>
    </row>
    <row r="455" ht="15">
      <c r="A455" s="145" t="s">
        <v>426</v>
      </c>
    </row>
    <row r="456" ht="15">
      <c r="A456" s="145" t="s">
        <v>427</v>
      </c>
    </row>
    <row r="457" ht="15">
      <c r="A457" s="145" t="s">
        <v>507</v>
      </c>
    </row>
    <row r="458" ht="15">
      <c r="A458" s="145" t="s">
        <v>428</v>
      </c>
    </row>
    <row r="459" ht="15">
      <c r="A459" s="145" t="s">
        <v>429</v>
      </c>
    </row>
    <row r="460" ht="15">
      <c r="A460" s="145" t="s">
        <v>430</v>
      </c>
    </row>
    <row r="461" ht="15">
      <c r="A461" s="145" t="s">
        <v>431</v>
      </c>
    </row>
    <row r="462" ht="15">
      <c r="A462" s="145" t="s">
        <v>432</v>
      </c>
    </row>
    <row r="463" ht="15">
      <c r="A463" s="145" t="s">
        <v>433</v>
      </c>
    </row>
    <row r="464" ht="15">
      <c r="A464" s="145" t="s">
        <v>434</v>
      </c>
    </row>
    <row r="465" ht="15">
      <c r="A465" s="140" t="s">
        <v>435</v>
      </c>
    </row>
    <row r="466" ht="15">
      <c r="A466" s="144" t="s">
        <v>107</v>
      </c>
    </row>
    <row r="467" ht="15">
      <c r="A467" s="145" t="s">
        <v>436</v>
      </c>
    </row>
    <row r="468" ht="15">
      <c r="A468" s="145" t="s">
        <v>437</v>
      </c>
    </row>
    <row r="469" ht="15">
      <c r="A469" s="145" t="s">
        <v>312</v>
      </c>
    </row>
    <row r="470" ht="15">
      <c r="A470" s="145" t="s">
        <v>438</v>
      </c>
    </row>
    <row r="471" ht="15">
      <c r="A471" s="145" t="s">
        <v>439</v>
      </c>
    </row>
    <row r="472" ht="15">
      <c r="A472" s="145" t="s">
        <v>440</v>
      </c>
    </row>
    <row r="473" ht="15">
      <c r="A473" s="145" t="s">
        <v>441</v>
      </c>
    </row>
    <row r="474" ht="15">
      <c r="A474" s="145" t="s">
        <v>508</v>
      </c>
    </row>
    <row r="475" ht="15">
      <c r="A475" s="140" t="s">
        <v>442</v>
      </c>
    </row>
    <row r="476" ht="15">
      <c r="A476" s="144" t="s">
        <v>107</v>
      </c>
    </row>
    <row r="477" ht="15">
      <c r="A477" s="145" t="s">
        <v>209</v>
      </c>
    </row>
    <row r="478" ht="15">
      <c r="A478" s="145" t="s">
        <v>443</v>
      </c>
    </row>
    <row r="479" ht="15">
      <c r="A479" s="145" t="s">
        <v>251</v>
      </c>
    </row>
    <row r="480" ht="15">
      <c r="A480" s="145" t="s">
        <v>444</v>
      </c>
    </row>
    <row r="481" ht="15">
      <c r="A481" s="145" t="s">
        <v>445</v>
      </c>
    </row>
    <row r="482" ht="15">
      <c r="A482" s="145" t="s">
        <v>446</v>
      </c>
    </row>
    <row r="483" ht="15">
      <c r="A483" s="145" t="s">
        <v>447</v>
      </c>
    </row>
    <row r="484" ht="15">
      <c r="A484" s="145" t="s">
        <v>448</v>
      </c>
    </row>
    <row r="485" ht="15">
      <c r="A485" s="145" t="s">
        <v>399</v>
      </c>
    </row>
    <row r="486" ht="15">
      <c r="A486" s="140" t="s">
        <v>449</v>
      </c>
    </row>
    <row r="487" ht="15">
      <c r="A487" s="144" t="s">
        <v>107</v>
      </c>
    </row>
    <row r="488" ht="15">
      <c r="A488" s="145" t="s">
        <v>208</v>
      </c>
    </row>
    <row r="489" ht="15">
      <c r="A489" s="145" t="s">
        <v>450</v>
      </c>
    </row>
    <row r="490" ht="15">
      <c r="A490" s="145" t="s">
        <v>451</v>
      </c>
    </row>
    <row r="491" ht="15">
      <c r="A491" s="145" t="s">
        <v>452</v>
      </c>
    </row>
    <row r="492" ht="15">
      <c r="A492" s="145" t="s">
        <v>453</v>
      </c>
    </row>
    <row r="493" ht="15">
      <c r="A493" s="145" t="s">
        <v>454</v>
      </c>
    </row>
    <row r="494" ht="15">
      <c r="A494" s="145" t="s">
        <v>509</v>
      </c>
    </row>
    <row r="495" ht="15">
      <c r="A495" s="149" t="s">
        <v>455</v>
      </c>
    </row>
    <row r="496" ht="15">
      <c r="A496" s="144" t="s">
        <v>107</v>
      </c>
    </row>
    <row r="497" ht="15">
      <c r="A497" s="145" t="s">
        <v>456</v>
      </c>
    </row>
    <row r="498" ht="15">
      <c r="A498" s="145" t="s">
        <v>190</v>
      </c>
    </row>
    <row r="499" ht="15">
      <c r="A499" s="145" t="s">
        <v>457</v>
      </c>
    </row>
    <row r="500" ht="15">
      <c r="A500" s="145" t="s">
        <v>202</v>
      </c>
    </row>
    <row r="501" ht="15">
      <c r="A501" s="145" t="s">
        <v>458</v>
      </c>
    </row>
    <row r="502" ht="15">
      <c r="A502" s="145" t="s">
        <v>459</v>
      </c>
    </row>
    <row r="503" ht="15">
      <c r="A503" s="145" t="s">
        <v>460</v>
      </c>
    </row>
    <row r="504" ht="15">
      <c r="A504" s="145" t="s">
        <v>461</v>
      </c>
    </row>
    <row r="505" ht="15">
      <c r="A505" s="145" t="s">
        <v>462</v>
      </c>
    </row>
    <row r="506" ht="15">
      <c r="A506" s="145" t="s">
        <v>463</v>
      </c>
    </row>
    <row r="507" ht="15">
      <c r="A507" s="145" t="s">
        <v>464</v>
      </c>
    </row>
    <row r="508" ht="15">
      <c r="A508" s="145" t="s">
        <v>465</v>
      </c>
    </row>
    <row r="509" ht="15">
      <c r="A509" s="145" t="s">
        <v>466</v>
      </c>
    </row>
    <row r="510" ht="15">
      <c r="A510" s="145" t="s">
        <v>467</v>
      </c>
    </row>
    <row r="511" ht="15">
      <c r="A511" s="140" t="s">
        <v>468</v>
      </c>
    </row>
    <row r="512" ht="15">
      <c r="A512" s="144" t="s">
        <v>107</v>
      </c>
    </row>
    <row r="513" ht="15">
      <c r="A513" s="145" t="s">
        <v>469</v>
      </c>
    </row>
    <row r="514" ht="15">
      <c r="A514" s="145" t="s">
        <v>470</v>
      </c>
    </row>
    <row r="515" ht="15">
      <c r="A515" s="145" t="s">
        <v>493</v>
      </c>
    </row>
    <row r="516" ht="15">
      <c r="A516" s="145" t="s">
        <v>471</v>
      </c>
    </row>
    <row r="517" ht="15">
      <c r="A517" s="145" t="s">
        <v>208</v>
      </c>
    </row>
    <row r="518" ht="15">
      <c r="A518" s="145" t="s">
        <v>472</v>
      </c>
    </row>
    <row r="519" ht="15">
      <c r="A519" s="145" t="s">
        <v>473</v>
      </c>
    </row>
    <row r="520" ht="15">
      <c r="A520" s="145" t="s">
        <v>474</v>
      </c>
    </row>
    <row r="521" ht="15">
      <c r="A521" s="145" t="s">
        <v>475</v>
      </c>
    </row>
    <row r="522" ht="15">
      <c r="A522" s="150"/>
    </row>
    <row r="523" ht="15">
      <c r="A523" s="150"/>
    </row>
    <row r="524" ht="15">
      <c r="A524" s="150"/>
    </row>
    <row r="525" ht="15">
      <c r="A525" s="150"/>
    </row>
    <row r="526" ht="15">
      <c r="A526" s="1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Пользователь</cp:lastModifiedBy>
  <cp:lastPrinted>2018-06-09T12:24:23Z</cp:lastPrinted>
  <dcterms:created xsi:type="dcterms:W3CDTF">2004-03-10T12:49:19Z</dcterms:created>
  <dcterms:modified xsi:type="dcterms:W3CDTF">2018-06-09T12:40:45Z</dcterms:modified>
  <cp:category/>
  <cp:version/>
  <cp:contentType/>
  <cp:contentStatus/>
</cp:coreProperties>
</file>